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Položky!$A$1:$G$119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8" i="3"/>
  <c r="BD118" i="3"/>
  <c r="BC118" i="3"/>
  <c r="BB118" i="3"/>
  <c r="BA118" i="3"/>
  <c r="G118" i="3"/>
  <c r="BE117" i="3"/>
  <c r="BD117" i="3"/>
  <c r="BC117" i="3"/>
  <c r="BB117" i="3"/>
  <c r="BA117" i="3"/>
  <c r="G117" i="3"/>
  <c r="BE116" i="3"/>
  <c r="BD116" i="3"/>
  <c r="BC116" i="3"/>
  <c r="BB116" i="3"/>
  <c r="BA116" i="3"/>
  <c r="G116" i="3"/>
  <c r="BE115" i="3"/>
  <c r="BD115" i="3"/>
  <c r="BC115" i="3"/>
  <c r="BB115" i="3"/>
  <c r="BA115" i="3"/>
  <c r="G115" i="3"/>
  <c r="BE114" i="3"/>
  <c r="BD114" i="3"/>
  <c r="BC114" i="3"/>
  <c r="BB114" i="3"/>
  <c r="BA114" i="3"/>
  <c r="G114" i="3"/>
  <c r="B17" i="2"/>
  <c r="A17" i="2"/>
  <c r="BE119" i="3"/>
  <c r="I17" i="2" s="1"/>
  <c r="BD119" i="3"/>
  <c r="H17" i="2" s="1"/>
  <c r="BC119" i="3"/>
  <c r="G17" i="2" s="1"/>
  <c r="BB119" i="3"/>
  <c r="F17" i="2" s="1"/>
  <c r="BA119" i="3"/>
  <c r="E17" i="2" s="1"/>
  <c r="G119" i="3"/>
  <c r="C119" i="3"/>
  <c r="BE111" i="3"/>
  <c r="BD111" i="3"/>
  <c r="BD112" i="3" s="1"/>
  <c r="H16" i="2" s="1"/>
  <c r="BC111" i="3"/>
  <c r="BA111" i="3"/>
  <c r="G111" i="3"/>
  <c r="G112" i="3" s="1"/>
  <c r="B16" i="2"/>
  <c r="A16" i="2"/>
  <c r="BE112" i="3"/>
  <c r="I16" i="2" s="1"/>
  <c r="BC112" i="3"/>
  <c r="G16" i="2" s="1"/>
  <c r="BA112" i="3"/>
  <c r="E16" i="2" s="1"/>
  <c r="C112" i="3"/>
  <c r="BE108" i="3"/>
  <c r="BD108" i="3"/>
  <c r="BD109" i="3" s="1"/>
  <c r="H15" i="2" s="1"/>
  <c r="BC108" i="3"/>
  <c r="BB108" i="3"/>
  <c r="BB109" i="3" s="1"/>
  <c r="F15" i="2" s="1"/>
  <c r="G108" i="3"/>
  <c r="BA108" i="3" s="1"/>
  <c r="BA109" i="3" s="1"/>
  <c r="E15" i="2" s="1"/>
  <c r="B15" i="2"/>
  <c r="A15" i="2"/>
  <c r="BE109" i="3"/>
  <c r="I15" i="2" s="1"/>
  <c r="BC109" i="3"/>
  <c r="G15" i="2" s="1"/>
  <c r="C109" i="3"/>
  <c r="BE105" i="3"/>
  <c r="BD105" i="3"/>
  <c r="BD106" i="3" s="1"/>
  <c r="H14" i="2" s="1"/>
  <c r="BC105" i="3"/>
  <c r="BB105" i="3"/>
  <c r="BB106" i="3" s="1"/>
  <c r="F14" i="2" s="1"/>
  <c r="G105" i="3"/>
  <c r="BA105" i="3" s="1"/>
  <c r="BA106" i="3" s="1"/>
  <c r="E14" i="2" s="1"/>
  <c r="B14" i="2"/>
  <c r="A14" i="2"/>
  <c r="BE106" i="3"/>
  <c r="I14" i="2" s="1"/>
  <c r="BC106" i="3"/>
  <c r="G14" i="2" s="1"/>
  <c r="C106" i="3"/>
  <c r="BE102" i="3"/>
  <c r="BD102" i="3"/>
  <c r="BC102" i="3"/>
  <c r="BB102" i="3"/>
  <c r="G102" i="3"/>
  <c r="BA102" i="3" s="1"/>
  <c r="BE100" i="3"/>
  <c r="BD100" i="3"/>
  <c r="BD103" i="3" s="1"/>
  <c r="H13" i="2" s="1"/>
  <c r="BC100" i="3"/>
  <c r="BB100" i="3"/>
  <c r="BB103" i="3" s="1"/>
  <c r="F13" i="2" s="1"/>
  <c r="G100" i="3"/>
  <c r="BA100" i="3" s="1"/>
  <c r="B13" i="2"/>
  <c r="A13" i="2"/>
  <c r="BE103" i="3"/>
  <c r="I13" i="2" s="1"/>
  <c r="BC103" i="3"/>
  <c r="G13" i="2" s="1"/>
  <c r="C103" i="3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89" i="3"/>
  <c r="BD89" i="3"/>
  <c r="BD98" i="3" s="1"/>
  <c r="H12" i="2" s="1"/>
  <c r="BC89" i="3"/>
  <c r="BB89" i="3"/>
  <c r="BB98" i="3" s="1"/>
  <c r="F12" i="2" s="1"/>
  <c r="G89" i="3"/>
  <c r="BA89" i="3" s="1"/>
  <c r="BA98" i="3" s="1"/>
  <c r="E12" i="2" s="1"/>
  <c r="B12" i="2"/>
  <c r="A12" i="2"/>
  <c r="BE98" i="3"/>
  <c r="I12" i="2" s="1"/>
  <c r="BC98" i="3"/>
  <c r="G12" i="2" s="1"/>
  <c r="C98" i="3"/>
  <c r="BE85" i="3"/>
  <c r="BD85" i="3"/>
  <c r="BC85" i="3"/>
  <c r="BB85" i="3"/>
  <c r="G85" i="3"/>
  <c r="BA85" i="3" s="1"/>
  <c r="BE82" i="3"/>
  <c r="BD82" i="3"/>
  <c r="BC82" i="3"/>
  <c r="BB82" i="3"/>
  <c r="G82" i="3"/>
  <c r="BA82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5" i="3"/>
  <c r="BD75" i="3"/>
  <c r="BC75" i="3"/>
  <c r="BB75" i="3"/>
  <c r="G75" i="3"/>
  <c r="BA75" i="3" s="1"/>
  <c r="BE72" i="3"/>
  <c r="BD72" i="3"/>
  <c r="BC72" i="3"/>
  <c r="BB72" i="3"/>
  <c r="G72" i="3"/>
  <c r="BA72" i="3" s="1"/>
  <c r="BE69" i="3"/>
  <c r="BD69" i="3"/>
  <c r="BC69" i="3"/>
  <c r="BB69" i="3"/>
  <c r="G69" i="3"/>
  <c r="BA69" i="3" s="1"/>
  <c r="BE66" i="3"/>
  <c r="BD66" i="3"/>
  <c r="BC66" i="3"/>
  <c r="BB66" i="3"/>
  <c r="G66" i="3"/>
  <c r="BA66" i="3" s="1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11" i="2"/>
  <c r="A11" i="2"/>
  <c r="BE87" i="3"/>
  <c r="I11" i="2" s="1"/>
  <c r="BC87" i="3"/>
  <c r="G11" i="2" s="1"/>
  <c r="C87" i="3"/>
  <c r="BE51" i="3"/>
  <c r="BD51" i="3"/>
  <c r="BD52" i="3" s="1"/>
  <c r="BC51" i="3"/>
  <c r="BB51" i="3"/>
  <c r="BB52" i="3" s="1"/>
  <c r="F10" i="2" s="1"/>
  <c r="G51" i="3"/>
  <c r="H10" i="2"/>
  <c r="B10" i="2"/>
  <c r="A10" i="2"/>
  <c r="BE52" i="3"/>
  <c r="I10" i="2" s="1"/>
  <c r="BC52" i="3"/>
  <c r="G10" i="2" s="1"/>
  <c r="C52" i="3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D49" i="3" s="1"/>
  <c r="H9" i="2" s="1"/>
  <c r="BC29" i="3"/>
  <c r="BB29" i="3"/>
  <c r="BB49" i="3" s="1"/>
  <c r="F9" i="2" s="1"/>
  <c r="G29" i="3"/>
  <c r="BA29" i="3" s="1"/>
  <c r="BA49" i="3" s="1"/>
  <c r="E9" i="2" s="1"/>
  <c r="B9" i="2"/>
  <c r="A9" i="2"/>
  <c r="BE49" i="3"/>
  <c r="I9" i="2" s="1"/>
  <c r="BC49" i="3"/>
  <c r="G9" i="2" s="1"/>
  <c r="C49" i="3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D27" i="3" s="1"/>
  <c r="H8" i="2" s="1"/>
  <c r="BC12" i="3"/>
  <c r="BB12" i="3"/>
  <c r="BB27" i="3" s="1"/>
  <c r="F8" i="2" s="1"/>
  <c r="G12" i="3"/>
  <c r="BA12" i="3" s="1"/>
  <c r="BA27" i="3" s="1"/>
  <c r="E8" i="2" s="1"/>
  <c r="B8" i="2"/>
  <c r="A8" i="2"/>
  <c r="BE27" i="3"/>
  <c r="I8" i="2" s="1"/>
  <c r="BC27" i="3"/>
  <c r="G8" i="2" s="1"/>
  <c r="C27" i="3"/>
  <c r="BE8" i="3"/>
  <c r="BD8" i="3"/>
  <c r="BD10" i="3" s="1"/>
  <c r="H7" i="2" s="1"/>
  <c r="BC8" i="3"/>
  <c r="BB8" i="3"/>
  <c r="BB10" i="3" s="1"/>
  <c r="F7" i="2" s="1"/>
  <c r="G8" i="3"/>
  <c r="BA8" i="3" s="1"/>
  <c r="BA10" i="3" s="1"/>
  <c r="E7" i="2" s="1"/>
  <c r="B7" i="2"/>
  <c r="A7" i="2"/>
  <c r="BE10" i="3"/>
  <c r="I7" i="2" s="1"/>
  <c r="I18" i="2" s="1"/>
  <c r="C21" i="1" s="1"/>
  <c r="BC10" i="3"/>
  <c r="G7" i="2" s="1"/>
  <c r="G18" i="2" s="1"/>
  <c r="C18" i="1" s="1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54" i="3" l="1"/>
  <c r="BA87" i="3" s="1"/>
  <c r="E11" i="2" s="1"/>
  <c r="G87" i="3"/>
  <c r="G10" i="3"/>
  <c r="G27" i="3"/>
  <c r="G49" i="3"/>
  <c r="BA51" i="3"/>
  <c r="BA52" i="3" s="1"/>
  <c r="E10" i="2" s="1"/>
  <c r="E18" i="2" s="1"/>
  <c r="G52" i="3"/>
  <c r="BB87" i="3"/>
  <c r="F11" i="2" s="1"/>
  <c r="F18" i="2" s="1"/>
  <c r="C16" i="1" s="1"/>
  <c r="BD87" i="3"/>
  <c r="H11" i="2" s="1"/>
  <c r="H18" i="2" s="1"/>
  <c r="C17" i="1" s="1"/>
  <c r="BA103" i="3"/>
  <c r="E13" i="2" s="1"/>
  <c r="BB111" i="3"/>
  <c r="BB112" i="3" s="1"/>
  <c r="F16" i="2" s="1"/>
  <c r="G98" i="3"/>
  <c r="G103" i="3"/>
  <c r="G106" i="3"/>
  <c r="G109" i="3"/>
  <c r="G30" i="2" l="1"/>
  <c r="I30" i="2" s="1"/>
  <c r="G29" i="2"/>
  <c r="I29" i="2" s="1"/>
  <c r="G21" i="1" s="1"/>
  <c r="G28" i="2"/>
  <c r="I28" i="2" s="1"/>
  <c r="G20" i="1" s="1"/>
  <c r="G27" i="2"/>
  <c r="I27" i="2" s="1"/>
  <c r="G19" i="1" s="1"/>
  <c r="G26" i="2"/>
  <c r="I26" i="2" s="1"/>
  <c r="G18" i="1" s="1"/>
  <c r="G25" i="2"/>
  <c r="I25" i="2" s="1"/>
  <c r="G17" i="1" s="1"/>
  <c r="G24" i="2"/>
  <c r="I24" i="2" s="1"/>
  <c r="G16" i="1" s="1"/>
  <c r="G23" i="2"/>
  <c r="I23" i="2" s="1"/>
  <c r="C15" i="1"/>
  <c r="C19" i="1" s="1"/>
  <c r="C22" i="1" s="1"/>
  <c r="H31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<sst xmlns="http://schemas.openxmlformats.org/spreadsheetml/2006/main" count="386" uniqueCount="250">
  <si>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</si>
  <si>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</si>
  <si>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</si>
  <si>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</si>
  <si>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</si>
  <si>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</si>
  <si>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</si>
  <si>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</si>
  <si>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</si>
  <si>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</si>
  <si>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</si>
  <si>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</si>
  <si>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</si>
  <si>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</si>
  <si>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</si>
  <si>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</si>
  <si>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</si>
  <si>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</si>
  <si>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</si>
  <si>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</si>
  <si>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</si>
  <si>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</si>
  <si>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</si>
  <si>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</si>
  <si>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</si>
  <si>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</si>
  <si>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</si>
  <si>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</si>
  <si>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</si>
  <si>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</si>
  <si>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</si>
  <si>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</si>
  <si>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</si>
  <si>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</si>
  <si>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</si>
  <si>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</si>
  <si>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</si>
  <si>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</si>
  <si>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</si>
  <si>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</si>
  <si>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</si>
  <si>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</si>
  <si>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</si>
  <si>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</si>
  <si>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</si>
  <si>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</si>
  <si>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</si>
  <si>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</si>
  <si>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</si>
  <si>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</si>
  <si>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</si>
  <si>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</si>
  <si>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</si>
  <si>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</si>
  <si>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</si>
  <si>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Kč</t>
  </si>
  <si>
    <t>%</t>
  </si>
  <si>
    <t>Základna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</si>
  <si>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</si>
  <si>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</si>
  <si>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</si>
  <si>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</si>
  <si>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</si>
  <si>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</si>
  <si>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</si>
  <si>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</si>
  <si>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</si>
  <si>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</si>
  <si>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</si>
  <si>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</si>
  <si>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</si>
  <si>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</si>
  <si>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E5230/01/8</t>
  </si>
  <si>
    <t>Brno,Kraví hora - doplnění cestní sítě</t>
  </si>
  <si>
    <t>SO</t>
  </si>
  <si>
    <t>obnova a doplnění cestní sítě</t>
  </si>
  <si>
    <t>úsek"I"cesta pro pěší</t>
  </si>
  <si>
    <t>0</t>
  </si>
  <si>
    <t>Přípravné a pomocné práce</t>
  </si>
  <si>
    <t>110001112U00</t>
  </si>
  <si>
    <t>Vytýčení inženýrských sití (podle požadavků správců inženýrských sítí)</t>
  </si>
  <si>
    <t>kpl</t>
  </si>
  <si>
    <t>vytýčení rozsahu stavby v délce 440 m:1</t>
  </si>
  <si>
    <t>113107224R00</t>
  </si>
  <si>
    <t>Odstranění podkladu nad 200 m2 -zhutněná směs kameniva a zeminy tl.42 cm(strojně)</t>
  </si>
  <si>
    <t>m2</t>
  </si>
  <si>
    <t>162*4+10+14+81*3+244*3+30*10*0,5</t>
  </si>
  <si>
    <t>113202111R00</t>
  </si>
  <si>
    <t xml:space="preserve">Vytrhání obrub z krajníků nebo obrubníků stojatých </t>
  </si>
  <si>
    <t>m</t>
  </si>
  <si>
    <t>162*2</t>
  </si>
  <si>
    <t>139601103T00</t>
  </si>
  <si>
    <t>Ruční výkop jam, rýh a šachet v hornině tř. 4-5 rýha pro vsakovací drenáž s prohlubněmi</t>
  </si>
  <si>
    <t>m3</t>
  </si>
  <si>
    <t>(0162+36)*0,6*0,5</t>
  </si>
  <si>
    <t>162201101R00</t>
  </si>
  <si>
    <t xml:space="preserve">Vodorovné přemístění výkopku z hor.1-4 do 20 m </t>
  </si>
  <si>
    <t>výkop pro drenáž:59,4</t>
  </si>
  <si>
    <t>směs kameniva a hlíny:1797*0,42</t>
  </si>
  <si>
    <t>162701104R00</t>
  </si>
  <si>
    <t xml:space="preserve">Vodorovné přemístění výkopku z hor.1-4 do 9000 m </t>
  </si>
  <si>
    <t>ponechat na zpětný dosyp 20 m3:0814,14-20</t>
  </si>
  <si>
    <t>171201201RT1</t>
  </si>
  <si>
    <t>Uložení sypaniny na skládku včetně poplatku za skládku</t>
  </si>
  <si>
    <t>814,14-20</t>
  </si>
  <si>
    <t>174101101R00</t>
  </si>
  <si>
    <t>Zásyp jam, rýh, šachet se zhutněním zpětný dosyp zeminou</t>
  </si>
  <si>
    <t>20</t>
  </si>
  <si>
    <t>18</t>
  </si>
  <si>
    <t>Zatravnění</t>
  </si>
  <si>
    <t>111104111R00</t>
  </si>
  <si>
    <t xml:space="preserve">Pokosení  nového trávníku  odvoz 20 km </t>
  </si>
  <si>
    <t>2x:01948*2</t>
  </si>
  <si>
    <t>180401213R0E</t>
  </si>
  <si>
    <t>Založení trávníku lučního výsevem v rovině a svahu do 1:5</t>
  </si>
  <si>
    <t>(0162+81+244)*4</t>
  </si>
  <si>
    <t>180405111R00</t>
  </si>
  <si>
    <t>Založení trávníků ve veget. prefa.výsevem v rovině (štěrk,ornice a zatravnění)</t>
  </si>
  <si>
    <t>150</t>
  </si>
  <si>
    <t>181301101R0R</t>
  </si>
  <si>
    <t xml:space="preserve">Hutněná vrstva(travnatá pěšina) tl. 5 cm,do 500m2 </t>
  </si>
  <si>
    <t>181301103R00</t>
  </si>
  <si>
    <t>Rozprostření ornice, rovina, tl. 15-20 cm,do 500m2 vč.doplnění ornicí</t>
  </si>
  <si>
    <t>(162+81+244)*4</t>
  </si>
  <si>
    <t>183403153R00</t>
  </si>
  <si>
    <t xml:space="preserve">Obdělání půdy hrabáním, v rovině a svahu do 1:5 </t>
  </si>
  <si>
    <t>183403161R00</t>
  </si>
  <si>
    <t xml:space="preserve">Obdělání půdy válením, v rovině a svahu do 1:5 </t>
  </si>
  <si>
    <t>1811001R0RT</t>
  </si>
  <si>
    <t xml:space="preserve">Údržba trávníku po dobu 12 měsíců vč.6 pokosů </t>
  </si>
  <si>
    <t>005724001</t>
  </si>
  <si>
    <t>Směs travní parková 30g/m2</t>
  </si>
  <si>
    <t>kg</t>
  </si>
  <si>
    <t>1948*0,03</t>
  </si>
  <si>
    <t>00572440</t>
  </si>
  <si>
    <t>Směs travní  III. - vysoká zátěž</t>
  </si>
  <si>
    <t>150*0,03</t>
  </si>
  <si>
    <t>58322T23</t>
  </si>
  <si>
    <t>Materiál pro dosyp-tříděná zemina,ornice vč.dovozu(doplnění)</t>
  </si>
  <si>
    <t>rekultivace a zatravnění:0162*0,3*0,4+81*0,3*0,4+244*2*0,3*0,4</t>
  </si>
  <si>
    <t>58322T23R</t>
  </si>
  <si>
    <t>Materiál pro dosyp-tříděná zemina,ornice a štěrk vč.dovozu(doplnění)</t>
  </si>
  <si>
    <t>tl.150 mm:150*0,15</t>
  </si>
  <si>
    <t>181</t>
  </si>
  <si>
    <t>Sadové úpravy</t>
  </si>
  <si>
    <t>181 R.pol.01</t>
  </si>
  <si>
    <t xml:space="preserve">Vegetační úpravy </t>
  </si>
  <si>
    <t>46</t>
  </si>
  <si>
    <t>Zpevněné plochy</t>
  </si>
  <si>
    <t>271532211U00</t>
  </si>
  <si>
    <t xml:space="preserve">Násyp podklad kamenivo hrubé 32-63mm </t>
  </si>
  <si>
    <t>výplň prohlubní vsakovací drenáže tl.300 mm:0,4*0,5*4*20</t>
  </si>
  <si>
    <t>271532212U00</t>
  </si>
  <si>
    <t>Násyp  kamenivo hrubé 16-32mm vsakovací drenáž - hutněno</t>
  </si>
  <si>
    <t>tl.300 mm:(162+36)*0,4*0,8</t>
  </si>
  <si>
    <t>451561112R0T</t>
  </si>
  <si>
    <t>Násyp z kam. drobného drceného tl. 20 cm (štěrkodrť) - hutněno</t>
  </si>
  <si>
    <t>plochy:0244*2+81*2+162*3</t>
  </si>
  <si>
    <t>zpevněné přístupy:24</t>
  </si>
  <si>
    <t>561121111R00</t>
  </si>
  <si>
    <t xml:space="preserve">Hutnění podloží na 30MPa </t>
  </si>
  <si>
    <t>244*3</t>
  </si>
  <si>
    <t>561121112RT1</t>
  </si>
  <si>
    <t xml:space="preserve">Hutnění podloží na 45MPa </t>
  </si>
  <si>
    <t>plochy:162*4+81*3+150</t>
  </si>
  <si>
    <t>zpevněné přístupy:10+14</t>
  </si>
  <si>
    <t>564201200U00</t>
  </si>
  <si>
    <t xml:space="preserve">Podklad ze  štěrkopísku 10cm-hutněno </t>
  </si>
  <si>
    <t>plochy:0244*3</t>
  </si>
  <si>
    <t>564201300U00</t>
  </si>
  <si>
    <t xml:space="preserve">Podklad  štěrkopísku 15cm- hutněno </t>
  </si>
  <si>
    <t>plochy:162*4+81*3</t>
  </si>
  <si>
    <t>564721110R0R</t>
  </si>
  <si>
    <t>Podklad z kameniva drceného vel. 4-8 mm,tl. 4cm Prosívka</t>
  </si>
  <si>
    <t>plochy:1136</t>
  </si>
  <si>
    <t>596215040R00</t>
  </si>
  <si>
    <t xml:space="preserve">Kladení zámkové dlažby tl. 8 cm do drtě tl. 4 cm </t>
  </si>
  <si>
    <t>plochy:0162*3+81*2</t>
  </si>
  <si>
    <t>599441111R00</t>
  </si>
  <si>
    <t xml:space="preserve">Vyplnění spár mezi obrubníky a bet.dlažbou </t>
  </si>
  <si>
    <t>648+488</t>
  </si>
  <si>
    <t>631571004R00</t>
  </si>
  <si>
    <t xml:space="preserve">Dosyp  štěrkodrtí v pruhu podél cesty pro pěší </t>
  </si>
  <si>
    <t>162*0,4*0,3</t>
  </si>
  <si>
    <t>592451202AB</t>
  </si>
  <si>
    <t>Dlažba betonová  20x10x8 cm šedá</t>
  </si>
  <si>
    <t>plochy:648*1,02</t>
  </si>
  <si>
    <t>zpevněné přístupy:24*1,02</t>
  </si>
  <si>
    <t>693106581</t>
  </si>
  <si>
    <t>Ochranná geotextilie  vč uložení</t>
  </si>
  <si>
    <t>162*8+150+81*4+244*4</t>
  </si>
  <si>
    <t>91</t>
  </si>
  <si>
    <t>Doplňující práce na komunikaci</t>
  </si>
  <si>
    <t>917712111RT5</t>
  </si>
  <si>
    <t>Osazení ležat. obrub. bet. bez opěr, lože z kamen. včetně obrubníku  50/10/25</t>
  </si>
  <si>
    <t>8 ks do 1m2 t.j 244*2=488 m2 t.j.488*8 ks á 50 cm=3904:3904*0,5</t>
  </si>
  <si>
    <t>mezery tl.1,5 cm vysypané drtí:</t>
  </si>
  <si>
    <t>917862111RT5</t>
  </si>
  <si>
    <t>Osazení stojat. obrub. bet. s opěrou,lože z B 12,5 včetně obrubníku  100/10/25</t>
  </si>
  <si>
    <t>244*2+81*2</t>
  </si>
  <si>
    <t>917862111RT7</t>
  </si>
  <si>
    <t>Osazení stojat. obrub. bet. s opěrou,lože z B 12,5 včetně obrubníku  100/15/25</t>
  </si>
  <si>
    <t>162*2+4+10</t>
  </si>
  <si>
    <t>918101111R00</t>
  </si>
  <si>
    <t xml:space="preserve">Lože pod obrubníky nebo obruby dlažeb z B 12,5 </t>
  </si>
  <si>
    <t>650*0,2*0,25+338*0,2*0,25</t>
  </si>
  <si>
    <t>93</t>
  </si>
  <si>
    <t>Dokončovací práce inženýrskách staveb</t>
  </si>
  <si>
    <t>935113111UT1</t>
  </si>
  <si>
    <t>Osazení beton. žlabu (mříž litina š -250) uloženo do bet C16/20 vč propojení na odvod</t>
  </si>
  <si>
    <t>vč.žlabu a podkladu - bet.lože:18</t>
  </si>
  <si>
    <t>935  R.pol.</t>
  </si>
  <si>
    <t xml:space="preserve">Litinová mříž  250x500 </t>
  </si>
  <si>
    <t>95</t>
  </si>
  <si>
    <t>Dokončovací konstrukce na pozemních stavbách</t>
  </si>
  <si>
    <t>952901411R00</t>
  </si>
  <si>
    <t>Vyčištění ploch po ukončení prací vč.příjezdových cest</t>
  </si>
  <si>
    <t>99</t>
  </si>
  <si>
    <t>Staveništní přesun hmot</t>
  </si>
  <si>
    <t>998222012R00</t>
  </si>
  <si>
    <t xml:space="preserve">Přesun hmot, zpevněné plochy, kryt z kameniva </t>
  </si>
  <si>
    <t>t</t>
  </si>
  <si>
    <t>767</t>
  </si>
  <si>
    <t>Mobiliář</t>
  </si>
  <si>
    <t>767 R.pol.01</t>
  </si>
  <si>
    <t xml:space="preserve">Mobiliář </t>
  </si>
  <si>
    <t>D96</t>
  </si>
  <si>
    <t>Přesuny suti a vybouraných hmot</t>
  </si>
  <si>
    <t>979081111R00</t>
  </si>
  <si>
    <t>Likvidace drobného odpadu po ukončení prací vč.poplatku za skládku</t>
  </si>
  <si>
    <t xml:space="preserve">Odvoz suti a vybour. hmot na skládku do 1 km </t>
  </si>
  <si>
    <t>979081121R00</t>
  </si>
  <si>
    <t xml:space="preserve">Příplatek k odvozu za každý další 1 km </t>
  </si>
  <si>
    <t>979088212R00</t>
  </si>
  <si>
    <t xml:space="preserve">Nakládání suti na dopravní prostředky </t>
  </si>
  <si>
    <t>979999997R00</t>
  </si>
  <si>
    <t xml:space="preserve">Poplatek za skládku čistá suť </t>
  </si>
  <si>
    <t>Vedlejší náklady</t>
  </si>
  <si>
    <t>Zařízení staveniště,provoz ,likvidace</t>
  </si>
  <si>
    <t>Zábory,ochrana území prací,poplatky</t>
  </si>
  <si>
    <t>Autorská činnost a stavební dozor</t>
  </si>
  <si>
    <t>Inženýrská a koordinační činnost</t>
  </si>
  <si>
    <t>ostatní náklady</t>
  </si>
  <si>
    <t>Vyhotovení dokumentace skutečného provedení</t>
  </si>
  <si>
    <t>Geodetické práce-náklady na geodet.zaměření</t>
  </si>
  <si>
    <t>MČ Brno - střed</t>
  </si>
  <si>
    <t>ing.Ivan Zbořil</t>
  </si>
  <si>
    <t>Vedlejší a ostatní náklady</t>
  </si>
  <si>
    <t>Celkem</t>
  </si>
  <si>
    <t>Geodet.práce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</si>
</sst>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4" fillId="0" borderId="27" xfId="0" applyFont="1" applyBorder="1"/>
    <xf numFmtId="0" fontId="4" fillId="0" borderId="2" xfId="0" applyFont="1" applyBorder="1"/>
    <xf numFmtId="0" fontId="4" fillId="0" borderId="28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9" sqref="G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E5230/01/8</v>
      </c>
      <c r="D2" s="5" t="str">
        <f>Rekapitulace!G2</f>
        <v>úsek"I"cesta pro pěší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74</v>
      </c>
      <c r="B5" s="16"/>
      <c r="C5" s="17" t="s">
        <v>75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72</v>
      </c>
      <c r="B7" s="24"/>
      <c r="C7" s="25" t="s">
        <v>73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246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245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72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247</v>
      </c>
      <c r="E14" s="55"/>
      <c r="F14" s="55"/>
      <c r="G14" s="53"/>
    </row>
    <row r="15" spans="1:57" ht="15.95" customHeight="1" x14ac:dyDescent="0.2">
      <c r="A15" s="56"/>
      <c r="B15" s="57" t="s">
        <v>21</v>
      </c>
      <c r="C15" s="58">
        <f>HSV</f>
        <v>0</v>
      </c>
      <c r="D15" s="227" t="str">
        <f>Rekapitulace!A23</f>
        <v>Vedlejší náklady</v>
      </c>
      <c r="E15" s="59"/>
      <c r="F15" s="60"/>
      <c r="G15" s="58">
        <f>Rekapitulace!I23</f>
        <v>0</v>
      </c>
    </row>
    <row r="16" spans="1:57" ht="15.95" customHeight="1" x14ac:dyDescent="0.2">
      <c r="A16" s="56" t="s">
        <v>22</v>
      </c>
      <c r="B16" s="57" t="s">
        <v>23</v>
      </c>
      <c r="C16" s="58">
        <f>PSV</f>
        <v>0</v>
      </c>
      <c r="D16" s="8" t="str">
        <f>Rekapitulace!A24</f>
        <v>Zařízení staveniště,provoz ,likvidace</v>
      </c>
      <c r="E16" s="61"/>
      <c r="F16" s="62"/>
      <c r="G16" s="58">
        <f>Rekapitulace!I24</f>
        <v>0</v>
      </c>
    </row>
    <row r="17" spans="1:7" ht="15.95" customHeight="1" x14ac:dyDescent="0.2">
      <c r="A17" s="56" t="s">
        <v>24</v>
      </c>
      <c r="B17" s="57" t="s">
        <v>25</v>
      </c>
      <c r="C17" s="58">
        <f>Mont</f>
        <v>0</v>
      </c>
      <c r="D17" s="8" t="str">
        <f>Rekapitulace!A25</f>
        <v>Zábory,ochrana území prací,poplatky</v>
      </c>
      <c r="E17" s="61"/>
      <c r="F17" s="62"/>
      <c r="G17" s="58">
        <f>Rekapitulace!I25</f>
        <v>0</v>
      </c>
    </row>
    <row r="18" spans="1:7" ht="15.95" customHeight="1" x14ac:dyDescent="0.2">
      <c r="A18" s="63" t="s">
        <v>26</v>
      </c>
      <c r="B18" s="64" t="s">
        <v>27</v>
      </c>
      <c r="C18" s="58">
        <f>Dodavka</f>
        <v>0</v>
      </c>
      <c r="D18" s="8" t="str">
        <f>Rekapitulace!A26</f>
        <v>Autorská činnost a stavební dozor</v>
      </c>
      <c r="E18" s="61"/>
      <c r="F18" s="62"/>
      <c r="G18" s="58">
        <f>Rekapitulace!I26</f>
        <v>0</v>
      </c>
    </row>
    <row r="19" spans="1:7" ht="15.95" customHeight="1" x14ac:dyDescent="0.2">
      <c r="A19" s="65" t="s">
        <v>28</v>
      </c>
      <c r="B19" s="57"/>
      <c r="C19" s="58">
        <f>SUM(C15:C18)</f>
        <v>0</v>
      </c>
      <c r="D19" s="8" t="str">
        <f>Rekapitulace!A27</f>
        <v>Inženýrská a koordinační činnost</v>
      </c>
      <c r="E19" s="61"/>
      <c r="F19" s="62"/>
      <c r="G19" s="58">
        <f>Rekapitulace!I27</f>
        <v>0</v>
      </c>
    </row>
    <row r="20" spans="1:7" ht="15.95" customHeight="1" x14ac:dyDescent="0.2">
      <c r="A20" s="65"/>
      <c r="B20" s="57"/>
      <c r="C20" s="58"/>
      <c r="D20" s="13" t="str">
        <f>Rekapitulace!A28</f>
        <v>ostatní náklady</v>
      </c>
      <c r="E20" s="61"/>
      <c r="F20" s="62"/>
      <c r="G20" s="58">
        <f>Rekapitulace!I28</f>
        <v>0</v>
      </c>
    </row>
    <row r="21" spans="1:7" ht="15.95" customHeight="1" x14ac:dyDescent="0.2">
      <c r="A21" s="65" t="s">
        <v>29</v>
      </c>
      <c r="B21" s="57"/>
      <c r="C21" s="58">
        <f>HZS</f>
        <v>0</v>
      </c>
      <c r="D21" s="8" t="str">
        <f>Rekapitulace!A29</f>
        <v>Vyhotovení dokumentace skutečného provedení</v>
      </c>
      <c r="E21" s="61"/>
      <c r="F21" s="62"/>
      <c r="G21" s="58">
        <f>Rekapitulace!I29</f>
        <v>0</v>
      </c>
    </row>
    <row r="22" spans="1:7" ht="15.95" customHeight="1" x14ac:dyDescent="0.2">
      <c r="A22" s="66" t="s">
        <v>30</v>
      </c>
      <c r="B22" s="67"/>
      <c r="C22" s="58">
        <f>C19+C21</f>
        <v>0</v>
      </c>
      <c r="D22" s="8" t="s">
        <v>249</v>
      </c>
      <c r="E22" s="61"/>
      <c r="F22" s="62"/>
      <c r="G22" s="58">
        <f>G23-SUM(G15:G21)</f>
        <v>0</v>
      </c>
    </row>
    <row r="23" spans="1:7" ht="15.95" customHeight="1" thickBot="1" x14ac:dyDescent="0.25">
      <c r="A23" s="68" t="s">
        <v>31</v>
      </c>
      <c r="B23" s="69"/>
      <c r="C23" s="70">
        <f>C22+G23</f>
        <v>0</v>
      </c>
      <c r="D23" s="228" t="s">
        <v>247</v>
      </c>
      <c r="E23" s="71"/>
      <c r="F23" s="72"/>
      <c r="G23" s="58">
        <f>VRN</f>
        <v>0</v>
      </c>
    </row>
    <row r="24" spans="1:7" x14ac:dyDescent="0.2">
      <c r="A24" s="73" t="s">
        <v>32</v>
      </c>
      <c r="B24" s="74"/>
      <c r="C24" s="75"/>
      <c r="D24" s="74" t="s">
        <v>33</v>
      </c>
      <c r="E24" s="74"/>
      <c r="F24" s="76" t="s">
        <v>34</v>
      </c>
      <c r="G24" s="77"/>
    </row>
    <row r="25" spans="1:7" x14ac:dyDescent="0.2">
      <c r="A25" s="66" t="s">
        <v>35</v>
      </c>
      <c r="B25" s="67"/>
      <c r="C25" s="78"/>
      <c r="D25" s="67" t="s">
        <v>35</v>
      </c>
      <c r="E25" s="79"/>
      <c r="F25" s="80" t="s">
        <v>35</v>
      </c>
      <c r="G25" s="81"/>
    </row>
    <row r="26" spans="1:7" ht="37.5" customHeight="1" x14ac:dyDescent="0.2">
      <c r="A26" s="66" t="s">
        <v>36</v>
      </c>
      <c r="B26" s="82"/>
      <c r="C26" s="78"/>
      <c r="D26" s="67" t="s">
        <v>36</v>
      </c>
      <c r="E26" s="79"/>
      <c r="F26" s="80" t="s">
        <v>36</v>
      </c>
      <c r="G26" s="81"/>
    </row>
    <row r="27" spans="1:7" x14ac:dyDescent="0.2">
      <c r="A27" s="66"/>
      <c r="B27" s="83"/>
      <c r="C27" s="78"/>
      <c r="D27" s="67"/>
      <c r="E27" s="79"/>
      <c r="F27" s="80"/>
      <c r="G27" s="81"/>
    </row>
    <row r="28" spans="1:7" x14ac:dyDescent="0.2">
      <c r="A28" s="66" t="s">
        <v>37</v>
      </c>
      <c r="B28" s="67"/>
      <c r="C28" s="78"/>
      <c r="D28" s="80" t="s">
        <v>38</v>
      </c>
      <c r="E28" s="78"/>
      <c r="F28" s="84" t="s">
        <v>38</v>
      </c>
      <c r="G28" s="81"/>
    </row>
    <row r="29" spans="1:7" ht="69" customHeight="1" x14ac:dyDescent="0.2">
      <c r="A29" s="66"/>
      <c r="B29" s="67"/>
      <c r="C29" s="85"/>
      <c r="D29" s="86"/>
      <c r="E29" s="85"/>
      <c r="F29" s="67"/>
      <c r="G29" s="81"/>
    </row>
    <row r="30" spans="1:7" x14ac:dyDescent="0.2">
      <c r="A30" s="87" t="s">
        <v>39</v>
      </c>
      <c r="B30" s="88"/>
      <c r="C30" s="89">
        <v>21</v>
      </c>
      <c r="D30" s="88" t="s">
        <v>40</v>
      </c>
      <c r="E30" s="90"/>
      <c r="F30" s="91">
        <f>C23-F32</f>
        <v>0</v>
      </c>
      <c r="G30" s="92"/>
    </row>
    <row r="31" spans="1:7" x14ac:dyDescent="0.2">
      <c r="A31" s="87" t="s">
        <v>41</v>
      </c>
      <c r="B31" s="88"/>
      <c r="C31" s="89">
        <f>SazbaDPH1</f>
        <v>21</v>
      </c>
      <c r="D31" s="88" t="s">
        <v>42</v>
      </c>
      <c r="E31" s="90"/>
      <c r="F31" s="91">
        <f>ROUND(PRODUCT(F30,C31/100),0)</f>
        <v>0</v>
      </c>
      <c r="G31" s="92"/>
    </row>
    <row r="32" spans="1:7" x14ac:dyDescent="0.2">
      <c r="A32" s="87" t="s">
        <v>39</v>
      </c>
      <c r="B32" s="88"/>
      <c r="C32" s="89">
        <v>0</v>
      </c>
      <c r="D32" s="88" t="s">
        <v>42</v>
      </c>
      <c r="E32" s="90"/>
      <c r="F32" s="91">
        <v>0</v>
      </c>
      <c r="G32" s="92"/>
    </row>
    <row r="33" spans="1:8" x14ac:dyDescent="0.2">
      <c r="A33" s="87" t="s">
        <v>41</v>
      </c>
      <c r="B33" s="93"/>
      <c r="C33" s="94">
        <f>SazbaDPH2</f>
        <v>0</v>
      </c>
      <c r="D33" s="88" t="s">
        <v>42</v>
      </c>
      <c r="E33" s="62"/>
      <c r="F33" s="91">
        <f>ROUND(PRODUCT(F32,C33/100),0)</f>
        <v>0</v>
      </c>
      <c r="G33" s="92"/>
    </row>
    <row r="34" spans="1:8" s="100" customFormat="1" ht="19.5" customHeight="1" thickBot="1" x14ac:dyDescent="0.3">
      <c r="A34" s="95" t="s">
        <v>43</v>
      </c>
      <c r="B34" s="96"/>
      <c r="C34" s="96"/>
      <c r="D34" s="96"/>
      <c r="E34" s="97"/>
      <c r="F34" s="98">
        <f>ROUND(SUM(F30:F33),0)</f>
        <v>0</v>
      </c>
      <c r="G34" s="99"/>
    </row>
    <row r="36" spans="1:8" x14ac:dyDescent="0.2">
      <c r="A36" s="101" t="s">
        <v>44</v>
      </c>
      <c r="B36" s="101"/>
      <c r="C36" s="101"/>
      <c r="D36" s="101"/>
      <c r="E36" s="101"/>
      <c r="F36" s="101"/>
      <c r="G36" s="101"/>
      <c r="H36" t="s">
        <v>5</v>
      </c>
    </row>
    <row r="37" spans="1:8" ht="14.25" customHeight="1" x14ac:dyDescent="0.2">
      <c r="A37" s="101"/>
      <c r="B37" s="102"/>
      <c r="C37" s="102"/>
      <c r="D37" s="102"/>
      <c r="E37" s="102"/>
      <c r="F37" s="102"/>
      <c r="G37" s="102"/>
      <c r="H37" t="s">
        <v>5</v>
      </c>
    </row>
    <row r="38" spans="1:8" ht="12.75" customHeight="1" x14ac:dyDescent="0.2">
      <c r="A38" s="103"/>
      <c r="B38" s="102"/>
      <c r="C38" s="102"/>
      <c r="D38" s="102"/>
      <c r="E38" s="102"/>
      <c r="F38" s="102"/>
      <c r="G38" s="102"/>
      <c r="H38" t="s">
        <v>5</v>
      </c>
    </row>
    <row r="39" spans="1:8" x14ac:dyDescent="0.2">
      <c r="A39" s="103"/>
      <c r="B39" s="102"/>
      <c r="C39" s="102"/>
      <c r="D39" s="102"/>
      <c r="E39" s="102"/>
      <c r="F39" s="102"/>
      <c r="G39" s="102"/>
      <c r="H39" t="s">
        <v>5</v>
      </c>
    </row>
    <row r="40" spans="1:8" x14ac:dyDescent="0.2">
      <c r="A40" s="103"/>
      <c r="B40" s="102"/>
      <c r="C40" s="102"/>
      <c r="D40" s="102"/>
      <c r="E40" s="102"/>
      <c r="F40" s="102"/>
      <c r="G40" s="102"/>
      <c r="H40" t="s">
        <v>5</v>
      </c>
    </row>
    <row r="41" spans="1:8" x14ac:dyDescent="0.2">
      <c r="A41" s="103"/>
      <c r="B41" s="102"/>
      <c r="C41" s="102"/>
      <c r="D41" s="102"/>
      <c r="E41" s="102"/>
      <c r="F41" s="102"/>
      <c r="G41" s="102"/>
      <c r="H41" t="s">
        <v>5</v>
      </c>
    </row>
    <row r="42" spans="1:8" x14ac:dyDescent="0.2">
      <c r="A42" s="103"/>
      <c r="B42" s="102"/>
      <c r="C42" s="102"/>
      <c r="D42" s="102"/>
      <c r="E42" s="102"/>
      <c r="F42" s="102"/>
      <c r="G42" s="102"/>
      <c r="H42" t="s">
        <v>5</v>
      </c>
    </row>
    <row r="43" spans="1:8" x14ac:dyDescent="0.2">
      <c r="A43" s="103"/>
      <c r="B43" s="102"/>
      <c r="C43" s="102"/>
      <c r="D43" s="102"/>
      <c r="E43" s="102"/>
      <c r="F43" s="102"/>
      <c r="G43" s="102"/>
      <c r="H43" t="s">
        <v>5</v>
      </c>
    </row>
    <row r="44" spans="1:8" x14ac:dyDescent="0.2">
      <c r="A44" s="103"/>
      <c r="B44" s="102"/>
      <c r="C44" s="102"/>
      <c r="D44" s="102"/>
      <c r="E44" s="102"/>
      <c r="F44" s="102"/>
      <c r="G44" s="102"/>
      <c r="H44" t="s">
        <v>5</v>
      </c>
    </row>
    <row r="45" spans="1:8" ht="0.75" customHeight="1" x14ac:dyDescent="0.2">
      <c r="A45" s="103"/>
      <c r="B45" s="102"/>
      <c r="C45" s="102"/>
      <c r="D45" s="102"/>
      <c r="E45" s="102"/>
      <c r="F45" s="102"/>
      <c r="G45" s="102"/>
      <c r="H45" t="s">
        <v>5</v>
      </c>
    </row>
    <row r="46" spans="1:8" x14ac:dyDescent="0.2">
      <c r="B46" s="104"/>
      <c r="C46" s="104"/>
      <c r="D46" s="104"/>
      <c r="E46" s="104"/>
      <c r="F46" s="104"/>
      <c r="G46" s="104"/>
    </row>
    <row r="47" spans="1:8" x14ac:dyDescent="0.2">
      <c r="B47" s="104"/>
      <c r="C47" s="104"/>
      <c r="D47" s="104"/>
      <c r="E47" s="104"/>
      <c r="F47" s="104"/>
      <c r="G47" s="104"/>
    </row>
    <row r="48" spans="1:8" x14ac:dyDescent="0.2">
      <c r="B48" s="104"/>
      <c r="C48" s="104"/>
      <c r="D48" s="104"/>
      <c r="E48" s="104"/>
      <c r="F48" s="104"/>
      <c r="G48" s="104"/>
    </row>
    <row r="49" spans="2:7" x14ac:dyDescent="0.2">
      <c r="B49" s="104"/>
      <c r="C49" s="104"/>
      <c r="D49" s="104"/>
      <c r="E49" s="104"/>
      <c r="F49" s="104"/>
      <c r="G49" s="104"/>
    </row>
    <row r="50" spans="2:7" x14ac:dyDescent="0.2">
      <c r="B50" s="104"/>
      <c r="C50" s="104"/>
      <c r="D50" s="104"/>
      <c r="E50" s="104"/>
      <c r="F50" s="104"/>
      <c r="G50" s="104"/>
    </row>
    <row r="51" spans="2:7" x14ac:dyDescent="0.2">
      <c r="B51" s="104"/>
      <c r="C51" s="104"/>
      <c r="D51" s="104"/>
      <c r="E51" s="104"/>
      <c r="F51" s="104"/>
      <c r="G51" s="104"/>
    </row>
    <row r="52" spans="2:7" x14ac:dyDescent="0.2">
      <c r="B52" s="104"/>
      <c r="C52" s="104"/>
      <c r="D52" s="104"/>
      <c r="E52" s="104"/>
      <c r="F52" s="104"/>
      <c r="G52" s="104"/>
    </row>
    <row r="53" spans="2:7" x14ac:dyDescent="0.2">
      <c r="B53" s="104"/>
      <c r="C53" s="104"/>
      <c r="D53" s="104"/>
      <c r="E53" s="104"/>
      <c r="F53" s="104"/>
      <c r="G53" s="104"/>
    </row>
    <row r="54" spans="2:7" x14ac:dyDescent="0.2">
      <c r="B54" s="104"/>
      <c r="C54" s="104"/>
      <c r="D54" s="104"/>
      <c r="E54" s="104"/>
      <c r="F54" s="104"/>
      <c r="G54" s="104"/>
    </row>
    <row r="55" spans="2:7" x14ac:dyDescent="0.2">
      <c r="B55" s="104"/>
      <c r="C55" s="104"/>
      <c r="D55" s="104"/>
      <c r="E55" s="104"/>
      <c r="F55" s="104"/>
      <c r="G55" s="1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B32" sqref="B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5" t="s">
        <v>45</v>
      </c>
      <c r="B1" s="106"/>
      <c r="C1" s="107" t="str">
        <f>CONCATENATE(cislostavby," ",nazevstavby)</f>
        <v>E5230/01/8 Brno,Kraví hora - doplnění cestní sítě</v>
      </c>
      <c r="D1" s="108"/>
      <c r="E1" s="109"/>
      <c r="F1" s="108"/>
      <c r="G1" s="110" t="s">
        <v>46</v>
      </c>
      <c r="H1" s="111" t="s">
        <v>72</v>
      </c>
      <c r="I1" s="112"/>
    </row>
    <row r="2" spans="1:9" ht="13.5" thickBot="1" x14ac:dyDescent="0.25">
      <c r="A2" s="113" t="s">
        <v>47</v>
      </c>
      <c r="B2" s="114"/>
      <c r="C2" s="115" t="str">
        <f>CONCATENATE(cisloobjektu," ",nazevobjektu)</f>
        <v>SO obnova a doplnění cestní sítě</v>
      </c>
      <c r="D2" s="116"/>
      <c r="E2" s="117"/>
      <c r="F2" s="116"/>
      <c r="G2" s="118" t="s">
        <v>76</v>
      </c>
      <c r="H2" s="119"/>
      <c r="I2" s="120"/>
    </row>
    <row r="3" spans="1:9" ht="13.5" thickTop="1" x14ac:dyDescent="0.2">
      <c r="A3" s="79"/>
      <c r="B3" s="79"/>
      <c r="C3" s="79"/>
      <c r="D3" s="79"/>
      <c r="E3" s="79"/>
      <c r="F3" s="67"/>
      <c r="G3" s="79"/>
      <c r="H3" s="79"/>
      <c r="I3" s="79"/>
    </row>
    <row r="4" spans="1:9" ht="19.5" customHeight="1" x14ac:dyDescent="0.25">
      <c r="A4" s="121" t="s">
        <v>48</v>
      </c>
      <c r="B4" s="122"/>
      <c r="C4" s="122"/>
      <c r="D4" s="122"/>
      <c r="E4" s="123"/>
      <c r="F4" s="122"/>
      <c r="G4" s="122"/>
      <c r="H4" s="122"/>
      <c r="I4" s="122"/>
    </row>
    <row r="5" spans="1:9" ht="13.5" thickBot="1" x14ac:dyDescent="0.25">
      <c r="A5" s="79"/>
      <c r="B5" s="79"/>
      <c r="C5" s="79"/>
      <c r="D5" s="79"/>
      <c r="E5" s="79"/>
      <c r="F5" s="79"/>
      <c r="G5" s="79"/>
      <c r="H5" s="79"/>
      <c r="I5" s="79"/>
    </row>
    <row r="6" spans="1:9" s="36" customFormat="1" ht="13.5" thickBot="1" x14ac:dyDescent="0.25">
      <c r="A6" s="124"/>
      <c r="B6" s="125" t="s">
        <v>49</v>
      </c>
      <c r="C6" s="125"/>
      <c r="D6" s="126"/>
      <c r="E6" s="127" t="s">
        <v>50</v>
      </c>
      <c r="F6" s="128" t="s">
        <v>51</v>
      </c>
      <c r="G6" s="128" t="s">
        <v>52</v>
      </c>
      <c r="H6" s="128" t="s">
        <v>53</v>
      </c>
      <c r="I6" s="129" t="s">
        <v>29</v>
      </c>
    </row>
    <row r="7" spans="1:9" s="36" customFormat="1" x14ac:dyDescent="0.2">
      <c r="A7" s="222" t="str">
        <f>Položky!B7</f>
        <v>0</v>
      </c>
      <c r="B7" s="130" t="str">
        <f>Položky!C7</f>
        <v>Přípravné a pomocné práce</v>
      </c>
      <c r="C7" s="67"/>
      <c r="D7" s="131"/>
      <c r="E7" s="223">
        <f>Položky!BA10</f>
        <v>0</v>
      </c>
      <c r="F7" s="224">
        <f>Položky!BB10</f>
        <v>0</v>
      </c>
      <c r="G7" s="224">
        <f>Položky!BC10</f>
        <v>0</v>
      </c>
      <c r="H7" s="224">
        <f>Položky!BD10</f>
        <v>0</v>
      </c>
      <c r="I7" s="225">
        <f>Položky!BE10</f>
        <v>0</v>
      </c>
    </row>
    <row r="8" spans="1:9" s="36" customFormat="1" x14ac:dyDescent="0.2">
      <c r="A8" s="222" t="str">
        <f>Položky!B11</f>
        <v>1</v>
      </c>
      <c r="B8" s="130" t="str">
        <f>Položky!C11</f>
        <v>Zemní práce</v>
      </c>
      <c r="C8" s="67"/>
      <c r="D8" s="131"/>
      <c r="E8" s="223">
        <f>Položky!BA27</f>
        <v>0</v>
      </c>
      <c r="F8" s="224">
        <f>Položky!BB27</f>
        <v>0</v>
      </c>
      <c r="G8" s="224">
        <f>Položky!BC27</f>
        <v>0</v>
      </c>
      <c r="H8" s="224">
        <f>Položky!BD27</f>
        <v>0</v>
      </c>
      <c r="I8" s="225">
        <f>Položky!BE27</f>
        <v>0</v>
      </c>
    </row>
    <row r="9" spans="1:9" s="36" customFormat="1" x14ac:dyDescent="0.2">
      <c r="A9" s="222" t="str">
        <f>Položky!B28</f>
        <v>18</v>
      </c>
      <c r="B9" s="130" t="str">
        <f>Položky!C28</f>
        <v>Zatravnění</v>
      </c>
      <c r="C9" s="67"/>
      <c r="D9" s="131"/>
      <c r="E9" s="223">
        <f>Položky!BA49</f>
        <v>0</v>
      </c>
      <c r="F9" s="224">
        <f>Položky!BB49</f>
        <v>0</v>
      </c>
      <c r="G9" s="224">
        <f>Položky!BC49</f>
        <v>0</v>
      </c>
      <c r="H9" s="224">
        <f>Položky!BD49</f>
        <v>0</v>
      </c>
      <c r="I9" s="225">
        <f>Položky!BE49</f>
        <v>0</v>
      </c>
    </row>
    <row r="10" spans="1:9" s="36" customFormat="1" x14ac:dyDescent="0.2">
      <c r="A10" s="222" t="str">
        <f>Položky!B50</f>
        <v>181</v>
      </c>
      <c r="B10" s="130" t="str">
        <f>Položky!C50</f>
        <v>Sadové úpravy</v>
      </c>
      <c r="C10" s="67"/>
      <c r="D10" s="131"/>
      <c r="E10" s="223">
        <f>Položky!BA52</f>
        <v>0</v>
      </c>
      <c r="F10" s="224">
        <f>Položky!BB52</f>
        <v>0</v>
      </c>
      <c r="G10" s="224">
        <f>Položky!BC52</f>
        <v>0</v>
      </c>
      <c r="H10" s="224">
        <f>Položky!BD52</f>
        <v>0</v>
      </c>
      <c r="I10" s="225">
        <f>Položky!BE52</f>
        <v>0</v>
      </c>
    </row>
    <row r="11" spans="1:9" s="36" customFormat="1" x14ac:dyDescent="0.2">
      <c r="A11" s="222" t="str">
        <f>Položky!B53</f>
        <v>46</v>
      </c>
      <c r="B11" s="130" t="str">
        <f>Položky!C53</f>
        <v>Zpevněné plochy</v>
      </c>
      <c r="C11" s="67"/>
      <c r="D11" s="131"/>
      <c r="E11" s="223">
        <f>Položky!BA87</f>
        <v>0</v>
      </c>
      <c r="F11" s="224">
        <f>Položky!BB87</f>
        <v>0</v>
      </c>
      <c r="G11" s="224">
        <f>Položky!BC87</f>
        <v>0</v>
      </c>
      <c r="H11" s="224">
        <f>Položky!BD87</f>
        <v>0</v>
      </c>
      <c r="I11" s="225">
        <f>Položky!BE87</f>
        <v>0</v>
      </c>
    </row>
    <row r="12" spans="1:9" s="36" customFormat="1" x14ac:dyDescent="0.2">
      <c r="A12" s="222" t="str">
        <f>Položky!B88</f>
        <v>91</v>
      </c>
      <c r="B12" s="130" t="str">
        <f>Položky!C88</f>
        <v>Doplňující práce na komunikaci</v>
      </c>
      <c r="C12" s="67"/>
      <c r="D12" s="131"/>
      <c r="E12" s="223">
        <f>Položky!BA98</f>
        <v>0</v>
      </c>
      <c r="F12" s="224">
        <f>Položky!BB98</f>
        <v>0</v>
      </c>
      <c r="G12" s="224">
        <f>Položky!BC98</f>
        <v>0</v>
      </c>
      <c r="H12" s="224">
        <f>Položky!BD98</f>
        <v>0</v>
      </c>
      <c r="I12" s="225">
        <f>Položky!BE98</f>
        <v>0</v>
      </c>
    </row>
    <row r="13" spans="1:9" s="36" customFormat="1" x14ac:dyDescent="0.2">
      <c r="A13" s="222" t="str">
        <f>Položky!B99</f>
        <v>93</v>
      </c>
      <c r="B13" s="130" t="str">
        <f>Položky!C99</f>
        <v>Dokončovací práce inženýrskách staveb</v>
      </c>
      <c r="C13" s="67"/>
      <c r="D13" s="131"/>
      <c r="E13" s="223">
        <f>Položky!BA103</f>
        <v>0</v>
      </c>
      <c r="F13" s="224">
        <f>Položky!BB103</f>
        <v>0</v>
      </c>
      <c r="G13" s="224">
        <f>Položky!BC103</f>
        <v>0</v>
      </c>
      <c r="H13" s="224">
        <f>Položky!BD103</f>
        <v>0</v>
      </c>
      <c r="I13" s="225">
        <f>Položky!BE103</f>
        <v>0</v>
      </c>
    </row>
    <row r="14" spans="1:9" s="36" customFormat="1" x14ac:dyDescent="0.2">
      <c r="A14" s="222" t="str">
        <f>Položky!B104</f>
        <v>95</v>
      </c>
      <c r="B14" s="130" t="str">
        <f>Položky!C104</f>
        <v>Dokončovací konstrukce na pozemních stavbách</v>
      </c>
      <c r="C14" s="67"/>
      <c r="D14" s="131"/>
      <c r="E14" s="223">
        <f>Položky!BA106</f>
        <v>0</v>
      </c>
      <c r="F14" s="224">
        <f>Položky!BB106</f>
        <v>0</v>
      </c>
      <c r="G14" s="224">
        <f>Položky!BC106</f>
        <v>0</v>
      </c>
      <c r="H14" s="224">
        <f>Položky!BD106</f>
        <v>0</v>
      </c>
      <c r="I14" s="225">
        <f>Položky!BE106</f>
        <v>0</v>
      </c>
    </row>
    <row r="15" spans="1:9" s="36" customFormat="1" x14ac:dyDescent="0.2">
      <c r="A15" s="222" t="str">
        <f>Položky!B107</f>
        <v>99</v>
      </c>
      <c r="B15" s="130" t="str">
        <f>Položky!C107</f>
        <v>Staveništní přesun hmot</v>
      </c>
      <c r="C15" s="67"/>
      <c r="D15" s="131"/>
      <c r="E15" s="223">
        <f>Položky!BA109</f>
        <v>0</v>
      </c>
      <c r="F15" s="224">
        <f>Položky!BB109</f>
        <v>0</v>
      </c>
      <c r="G15" s="224">
        <f>Položky!BC109</f>
        <v>0</v>
      </c>
      <c r="H15" s="224">
        <f>Položky!BD109</f>
        <v>0</v>
      </c>
      <c r="I15" s="225">
        <f>Položky!BE109</f>
        <v>0</v>
      </c>
    </row>
    <row r="16" spans="1:9" s="36" customFormat="1" x14ac:dyDescent="0.2">
      <c r="A16" s="222" t="str">
        <f>Položky!B110</f>
        <v>767</v>
      </c>
      <c r="B16" s="130" t="str">
        <f>Položky!C110</f>
        <v>Mobiliář</v>
      </c>
      <c r="C16" s="67"/>
      <c r="D16" s="131"/>
      <c r="E16" s="223">
        <f>Položky!BA112</f>
        <v>0</v>
      </c>
      <c r="F16" s="224">
        <f>Položky!BB112</f>
        <v>0</v>
      </c>
      <c r="G16" s="224">
        <f>Položky!BC112</f>
        <v>0</v>
      </c>
      <c r="H16" s="224">
        <f>Položky!BD112</f>
        <v>0</v>
      </c>
      <c r="I16" s="225">
        <f>Položky!BE112</f>
        <v>0</v>
      </c>
    </row>
    <row r="17" spans="1:57" s="36" customFormat="1" ht="13.5" thickBot="1" x14ac:dyDescent="0.25">
      <c r="A17" s="222" t="str">
        <f>Položky!B113</f>
        <v>D96</v>
      </c>
      <c r="B17" s="130" t="str">
        <f>Položky!C113</f>
        <v>Přesuny suti a vybouraných hmot</v>
      </c>
      <c r="C17" s="67"/>
      <c r="D17" s="131"/>
      <c r="E17" s="223">
        <f>Položky!BA119</f>
        <v>0</v>
      </c>
      <c r="F17" s="224">
        <f>Položky!BB119</f>
        <v>0</v>
      </c>
      <c r="G17" s="224">
        <f>Položky!BC119</f>
        <v>0</v>
      </c>
      <c r="H17" s="224">
        <f>Položky!BD119</f>
        <v>0</v>
      </c>
      <c r="I17" s="225">
        <f>Položky!BE119</f>
        <v>0</v>
      </c>
    </row>
    <row r="18" spans="1:57" s="138" customFormat="1" ht="13.5" thickBot="1" x14ac:dyDescent="0.25">
      <c r="A18" s="132"/>
      <c r="B18" s="133" t="s">
        <v>54</v>
      </c>
      <c r="C18" s="133"/>
      <c r="D18" s="134"/>
      <c r="E18" s="135">
        <f>SUM(E7:E17)</f>
        <v>0</v>
      </c>
      <c r="F18" s="136">
        <f>SUM(F7:F17)</f>
        <v>0</v>
      </c>
      <c r="G18" s="136">
        <f>SUM(G7:G17)</f>
        <v>0</v>
      </c>
      <c r="H18" s="136">
        <f>SUM(H7:H17)</f>
        <v>0</v>
      </c>
      <c r="I18" s="137">
        <f>SUM(I7:I17)</f>
        <v>0</v>
      </c>
    </row>
    <row r="19" spans="1:57" x14ac:dyDescent="0.2">
      <c r="A19" s="67"/>
      <c r="B19" s="67"/>
      <c r="C19" s="67"/>
      <c r="D19" s="67"/>
      <c r="E19" s="67"/>
      <c r="F19" s="67"/>
      <c r="G19" s="67"/>
      <c r="H19" s="67"/>
      <c r="I19" s="67"/>
    </row>
    <row r="20" spans="1:57" ht="19.5" customHeight="1" x14ac:dyDescent="0.25">
      <c r="A20" s="122" t="s">
        <v>247</v>
      </c>
      <c r="B20" s="122"/>
      <c r="C20" s="122"/>
      <c r="D20" s="122"/>
      <c r="E20" s="122"/>
      <c r="F20" s="122"/>
      <c r="G20" s="139"/>
      <c r="H20" s="122"/>
      <c r="I20" s="122"/>
      <c r="BA20" s="42"/>
      <c r="BB20" s="42"/>
      <c r="BC20" s="42"/>
      <c r="BD20" s="42"/>
      <c r="BE20" s="42"/>
    </row>
    <row r="21" spans="1:57" ht="13.5" thickBot="1" x14ac:dyDescent="0.25">
      <c r="A21" s="79"/>
      <c r="B21" s="79"/>
      <c r="C21" s="79"/>
      <c r="D21" s="79"/>
      <c r="E21" s="79"/>
      <c r="F21" s="79"/>
      <c r="G21" s="79"/>
      <c r="H21" s="79"/>
      <c r="I21" s="79"/>
    </row>
    <row r="22" spans="1:57" x14ac:dyDescent="0.2">
      <c r="A22" s="73"/>
      <c r="B22" s="74"/>
      <c r="C22" s="74"/>
      <c r="D22" s="140"/>
      <c r="E22" s="141" t="s">
        <v>55</v>
      </c>
      <c r="F22" s="142" t="s">
        <v>56</v>
      </c>
      <c r="G22" s="143" t="s">
        <v>57</v>
      </c>
      <c r="H22" s="144"/>
      <c r="I22" s="145" t="s">
        <v>55</v>
      </c>
    </row>
    <row r="23" spans="1:57" x14ac:dyDescent="0.2">
      <c r="A23" s="226" t="s">
        <v>237</v>
      </c>
      <c r="B23" s="57"/>
      <c r="C23" s="57"/>
      <c r="D23" s="146"/>
      <c r="E23" s="147"/>
      <c r="F23" s="148"/>
      <c r="G23" s="149">
        <f>CHOOSE(BA23+1,HSV+PSV,HSV+PSV+Mont,HSV+PSV+Dodavka+Mont,HSV,PSV,Mont,Dodavka,Mont+Dodavka,0)</f>
        <v>0</v>
      </c>
      <c r="H23" s="150"/>
      <c r="I23" s="151">
        <f>E23+F23*G23/100</f>
        <v>0</v>
      </c>
      <c r="BA23">
        <v>0</v>
      </c>
    </row>
    <row r="24" spans="1:57" x14ac:dyDescent="0.2">
      <c r="A24" s="65" t="s">
        <v>238</v>
      </c>
      <c r="B24" s="57"/>
      <c r="C24" s="57"/>
      <c r="D24" s="146"/>
      <c r="E24" s="147"/>
      <c r="F24" s="148"/>
      <c r="G24" s="149">
        <f>CHOOSE(BA24+1,HSV+PSV,HSV+PSV+Mont,HSV+PSV+Dodavka+Mont,HSV,PSV,Mont,Dodavka,Mont+Dodavka,0)</f>
        <v>0</v>
      </c>
      <c r="H24" s="150"/>
      <c r="I24" s="151">
        <f>E24+F24*G24/100</f>
        <v>0</v>
      </c>
      <c r="BA24">
        <v>0</v>
      </c>
    </row>
    <row r="25" spans="1:57" x14ac:dyDescent="0.2">
      <c r="A25" s="65" t="s">
        <v>239</v>
      </c>
      <c r="B25" s="57"/>
      <c r="C25" s="57"/>
      <c r="D25" s="146"/>
      <c r="E25" s="147"/>
      <c r="F25" s="148"/>
      <c r="G25" s="149">
        <f>CHOOSE(BA25+1,HSV+PSV,HSV+PSV+Mont,HSV+PSV+Dodavka+Mont,HSV,PSV,Mont,Dodavka,Mont+Dodavka,0)</f>
        <v>0</v>
      </c>
      <c r="H25" s="150"/>
      <c r="I25" s="151">
        <f>E25+F25*G25/100</f>
        <v>0</v>
      </c>
      <c r="BA25">
        <v>0</v>
      </c>
    </row>
    <row r="26" spans="1:57" x14ac:dyDescent="0.2">
      <c r="A26" s="65" t="s">
        <v>240</v>
      </c>
      <c r="B26" s="57"/>
      <c r="C26" s="57"/>
      <c r="D26" s="146"/>
      <c r="E26" s="147"/>
      <c r="F26" s="148"/>
      <c r="G26" s="149">
        <f>CHOOSE(BA26+1,HSV+PSV,HSV+PSV+Mont,HSV+PSV+Dodavka+Mont,HSV,PSV,Mont,Dodavka,Mont+Dodavka,0)</f>
        <v>0</v>
      </c>
      <c r="H26" s="150"/>
      <c r="I26" s="151">
        <f>E26+F26*G26/100</f>
        <v>0</v>
      </c>
      <c r="BA26">
        <v>0</v>
      </c>
    </row>
    <row r="27" spans="1:57" x14ac:dyDescent="0.2">
      <c r="A27" s="65" t="s">
        <v>241</v>
      </c>
      <c r="B27" s="57"/>
      <c r="C27" s="57"/>
      <c r="D27" s="146"/>
      <c r="E27" s="147"/>
      <c r="F27" s="148"/>
      <c r="G27" s="149">
        <f>CHOOSE(BA27+1,HSV+PSV,HSV+PSV+Mont,HSV+PSV+Dodavka+Mont,HSV,PSV,Mont,Dodavka,Mont+Dodavka,0)</f>
        <v>0</v>
      </c>
      <c r="H27" s="150"/>
      <c r="I27" s="151">
        <f>E27+F27*G27/100</f>
        <v>0</v>
      </c>
      <c r="BA27">
        <v>0</v>
      </c>
    </row>
    <row r="28" spans="1:57" x14ac:dyDescent="0.2">
      <c r="A28" s="226" t="s">
        <v>242</v>
      </c>
      <c r="B28" s="57"/>
      <c r="C28" s="57"/>
      <c r="D28" s="146"/>
      <c r="E28" s="147"/>
      <c r="F28" s="148"/>
      <c r="G28" s="149">
        <f>CHOOSE(BA28+1,HSV+PSV,HSV+PSV+Mont,HSV+PSV+Dodavka+Mont,HSV,PSV,Mont,Dodavka,Mont+Dodavka,0)</f>
        <v>0</v>
      </c>
      <c r="H28" s="150"/>
      <c r="I28" s="151">
        <f>E28+F28*G28/100</f>
        <v>0</v>
      </c>
      <c r="BA28">
        <v>0</v>
      </c>
    </row>
    <row r="29" spans="1:57" x14ac:dyDescent="0.2">
      <c r="A29" s="65" t="s">
        <v>243</v>
      </c>
      <c r="B29" s="57"/>
      <c r="C29" s="57"/>
      <c r="D29" s="146"/>
      <c r="E29" s="147"/>
      <c r="F29" s="148"/>
      <c r="G29" s="149">
        <f>CHOOSE(BA29+1,HSV+PSV,HSV+PSV+Mont,HSV+PSV+Dodavka+Mont,HSV,PSV,Mont,Dodavka,Mont+Dodavka,0)</f>
        <v>0</v>
      </c>
      <c r="H29" s="150"/>
      <c r="I29" s="151">
        <f>E29+F29*G29/100</f>
        <v>0</v>
      </c>
      <c r="BA29">
        <v>0</v>
      </c>
    </row>
    <row r="30" spans="1:57" x14ac:dyDescent="0.2">
      <c r="A30" s="65" t="s">
        <v>244</v>
      </c>
      <c r="B30" s="57"/>
      <c r="C30" s="57"/>
      <c r="D30" s="146"/>
      <c r="E30" s="147"/>
      <c r="F30" s="148"/>
      <c r="G30" s="149">
        <f>CHOOSE(BA30+1,HSV+PSV,HSV+PSV+Mont,HSV+PSV+Dodavka+Mont,HSV,PSV,Mont,Dodavka,Mont+Dodavka,0)</f>
        <v>0</v>
      </c>
      <c r="H30" s="150"/>
      <c r="I30" s="151">
        <f>E30+F30*G30/100</f>
        <v>0</v>
      </c>
      <c r="BA30">
        <v>0</v>
      </c>
    </row>
    <row r="31" spans="1:57" ht="13.5" thickBot="1" x14ac:dyDescent="0.25">
      <c r="A31" s="152"/>
      <c r="B31" s="153" t="s">
        <v>248</v>
      </c>
      <c r="C31" s="154"/>
      <c r="D31" s="155"/>
      <c r="E31" s="156"/>
      <c r="F31" s="157"/>
      <c r="G31" s="157"/>
      <c r="H31" s="158">
        <f>SUM(I23:I30)</f>
        <v>0</v>
      </c>
      <c r="I31" s="159"/>
    </row>
    <row r="33" spans="2:9" x14ac:dyDescent="0.2">
      <c r="B33" s="138"/>
      <c r="F33" s="160"/>
      <c r="G33" s="161"/>
      <c r="H33" s="161"/>
      <c r="I33" s="162"/>
    </row>
    <row r="34" spans="2:9" x14ac:dyDescent="0.2">
      <c r="F34" s="160"/>
      <c r="G34" s="161"/>
      <c r="H34" s="161"/>
      <c r="I34" s="162"/>
    </row>
    <row r="35" spans="2:9" x14ac:dyDescent="0.2">
      <c r="F35" s="160"/>
      <c r="G35" s="161"/>
      <c r="H35" s="161"/>
      <c r="I35" s="162"/>
    </row>
    <row r="36" spans="2:9" x14ac:dyDescent="0.2">
      <c r="F36" s="160"/>
      <c r="G36" s="161"/>
      <c r="H36" s="161"/>
      <c r="I36" s="162"/>
    </row>
    <row r="37" spans="2:9" x14ac:dyDescent="0.2">
      <c r="F37" s="160"/>
      <c r="G37" s="161"/>
      <c r="H37" s="161"/>
      <c r="I37" s="162"/>
    </row>
    <row r="38" spans="2:9" x14ac:dyDescent="0.2">
      <c r="F38" s="160"/>
      <c r="G38" s="161"/>
      <c r="H38" s="161"/>
      <c r="I38" s="162"/>
    </row>
    <row r="39" spans="2:9" x14ac:dyDescent="0.2">
      <c r="F39" s="160"/>
      <c r="G39" s="161"/>
      <c r="H39" s="161"/>
      <c r="I39" s="162"/>
    </row>
    <row r="40" spans="2:9" x14ac:dyDescent="0.2">
      <c r="F40" s="160"/>
      <c r="G40" s="161"/>
      <c r="H40" s="161"/>
      <c r="I40" s="162"/>
    </row>
    <row r="41" spans="2:9" x14ac:dyDescent="0.2">
      <c r="F41" s="160"/>
      <c r="G41" s="161"/>
      <c r="H41" s="161"/>
      <c r="I41" s="162"/>
    </row>
    <row r="42" spans="2:9" x14ac:dyDescent="0.2">
      <c r="F42" s="160"/>
      <c r="G42" s="161"/>
      <c r="H42" s="161"/>
      <c r="I42" s="162"/>
    </row>
    <row r="43" spans="2:9" x14ac:dyDescent="0.2">
      <c r="F43" s="160"/>
      <c r="G43" s="161"/>
      <c r="H43" s="161"/>
      <c r="I43" s="162"/>
    </row>
    <row r="44" spans="2:9" x14ac:dyDescent="0.2">
      <c r="F44" s="160"/>
      <c r="G44" s="161"/>
      <c r="H44" s="161"/>
      <c r="I44" s="162"/>
    </row>
    <row r="45" spans="2:9" x14ac:dyDescent="0.2">
      <c r="F45" s="160"/>
      <c r="G45" s="161"/>
      <c r="H45" s="161"/>
      <c r="I45" s="162"/>
    </row>
    <row r="46" spans="2:9" x14ac:dyDescent="0.2">
      <c r="F46" s="160"/>
      <c r="G46" s="161"/>
      <c r="H46" s="161"/>
      <c r="I46" s="162"/>
    </row>
    <row r="47" spans="2:9" x14ac:dyDescent="0.2">
      <c r="F47" s="160"/>
      <c r="G47" s="161"/>
      <c r="H47" s="161"/>
      <c r="I47" s="162"/>
    </row>
    <row r="48" spans="2:9" x14ac:dyDescent="0.2">
      <c r="F48" s="160"/>
      <c r="G48" s="161"/>
      <c r="H48" s="161"/>
      <c r="I48" s="162"/>
    </row>
    <row r="49" spans="6:9" x14ac:dyDescent="0.2">
      <c r="F49" s="160"/>
      <c r="G49" s="161"/>
      <c r="H49" s="161"/>
      <c r="I49" s="162"/>
    </row>
    <row r="50" spans="6:9" x14ac:dyDescent="0.2">
      <c r="F50" s="160"/>
      <c r="G50" s="161"/>
      <c r="H50" s="161"/>
      <c r="I50" s="162"/>
    </row>
    <row r="51" spans="6:9" x14ac:dyDescent="0.2">
      <c r="F51" s="160"/>
      <c r="G51" s="161"/>
      <c r="H51" s="161"/>
      <c r="I51" s="162"/>
    </row>
    <row r="52" spans="6:9" x14ac:dyDescent="0.2">
      <c r="F52" s="160"/>
      <c r="G52" s="161"/>
      <c r="H52" s="161"/>
      <c r="I52" s="162"/>
    </row>
    <row r="53" spans="6:9" x14ac:dyDescent="0.2">
      <c r="F53" s="160"/>
      <c r="G53" s="161"/>
      <c r="H53" s="161"/>
      <c r="I53" s="162"/>
    </row>
    <row r="54" spans="6:9" x14ac:dyDescent="0.2">
      <c r="F54" s="160"/>
      <c r="G54" s="161"/>
      <c r="H54" s="161"/>
      <c r="I54" s="162"/>
    </row>
    <row r="55" spans="6:9" x14ac:dyDescent="0.2">
      <c r="F55" s="160"/>
      <c r="G55" s="161"/>
      <c r="H55" s="161"/>
      <c r="I55" s="162"/>
    </row>
    <row r="56" spans="6:9" x14ac:dyDescent="0.2">
      <c r="F56" s="160"/>
      <c r="G56" s="161"/>
      <c r="H56" s="161"/>
      <c r="I56" s="162"/>
    </row>
    <row r="57" spans="6:9" x14ac:dyDescent="0.2">
      <c r="F57" s="160"/>
      <c r="G57" s="161"/>
      <c r="H57" s="161"/>
      <c r="I57" s="162"/>
    </row>
    <row r="58" spans="6:9" x14ac:dyDescent="0.2">
      <c r="F58" s="160"/>
      <c r="G58" s="161"/>
      <c r="H58" s="161"/>
      <c r="I58" s="162"/>
    </row>
    <row r="59" spans="6:9" x14ac:dyDescent="0.2">
      <c r="F59" s="160"/>
      <c r="G59" s="161"/>
      <c r="H59" s="161"/>
      <c r="I59" s="162"/>
    </row>
    <row r="60" spans="6:9" x14ac:dyDescent="0.2">
      <c r="F60" s="160"/>
      <c r="G60" s="161"/>
      <c r="H60" s="161"/>
      <c r="I60" s="162"/>
    </row>
    <row r="61" spans="6:9" x14ac:dyDescent="0.2">
      <c r="F61" s="160"/>
      <c r="G61" s="161"/>
      <c r="H61" s="161"/>
      <c r="I61" s="162"/>
    </row>
    <row r="62" spans="6:9" x14ac:dyDescent="0.2">
      <c r="F62" s="160"/>
      <c r="G62" s="161"/>
      <c r="H62" s="161"/>
      <c r="I62" s="162"/>
    </row>
    <row r="63" spans="6:9" x14ac:dyDescent="0.2">
      <c r="F63" s="160"/>
      <c r="G63" s="161"/>
      <c r="H63" s="161"/>
      <c r="I63" s="162"/>
    </row>
    <row r="64" spans="6:9" x14ac:dyDescent="0.2">
      <c r="F64" s="160"/>
      <c r="G64" s="161"/>
      <c r="H64" s="161"/>
      <c r="I64" s="162"/>
    </row>
    <row r="65" spans="6:9" x14ac:dyDescent="0.2">
      <c r="F65" s="160"/>
      <c r="G65" s="161"/>
      <c r="H65" s="161"/>
      <c r="I65" s="162"/>
    </row>
    <row r="66" spans="6:9" x14ac:dyDescent="0.2">
      <c r="F66" s="160"/>
      <c r="G66" s="161"/>
      <c r="H66" s="161"/>
      <c r="I66" s="162"/>
    </row>
    <row r="67" spans="6:9" x14ac:dyDescent="0.2">
      <c r="F67" s="160"/>
      <c r="G67" s="161"/>
      <c r="H67" s="161"/>
      <c r="I67" s="162"/>
    </row>
    <row r="68" spans="6:9" x14ac:dyDescent="0.2">
      <c r="F68" s="160"/>
      <c r="G68" s="161"/>
      <c r="H68" s="161"/>
      <c r="I68" s="162"/>
    </row>
    <row r="69" spans="6:9" x14ac:dyDescent="0.2">
      <c r="F69" s="160"/>
      <c r="G69" s="161"/>
      <c r="H69" s="161"/>
      <c r="I69" s="162"/>
    </row>
    <row r="70" spans="6:9" x14ac:dyDescent="0.2">
      <c r="F70" s="160"/>
      <c r="G70" s="161"/>
      <c r="H70" s="161"/>
      <c r="I70" s="162"/>
    </row>
    <row r="71" spans="6:9" x14ac:dyDescent="0.2">
      <c r="F71" s="160"/>
      <c r="G71" s="161"/>
      <c r="H71" s="161"/>
      <c r="I71" s="162"/>
    </row>
    <row r="72" spans="6:9" x14ac:dyDescent="0.2">
      <c r="F72" s="160"/>
      <c r="G72" s="161"/>
      <c r="H72" s="161"/>
      <c r="I72" s="162"/>
    </row>
    <row r="73" spans="6:9" x14ac:dyDescent="0.2">
      <c r="F73" s="160"/>
      <c r="G73" s="161"/>
      <c r="H73" s="161"/>
      <c r="I73" s="162"/>
    </row>
    <row r="74" spans="6:9" x14ac:dyDescent="0.2">
      <c r="F74" s="160"/>
      <c r="G74" s="161"/>
      <c r="H74" s="161"/>
      <c r="I74" s="162"/>
    </row>
    <row r="75" spans="6:9" x14ac:dyDescent="0.2">
      <c r="F75" s="160"/>
      <c r="G75" s="161"/>
      <c r="H75" s="161"/>
      <c r="I75" s="162"/>
    </row>
    <row r="76" spans="6:9" x14ac:dyDescent="0.2">
      <c r="F76" s="160"/>
      <c r="G76" s="161"/>
      <c r="H76" s="161"/>
      <c r="I76" s="162"/>
    </row>
    <row r="77" spans="6:9" x14ac:dyDescent="0.2">
      <c r="F77" s="160"/>
      <c r="G77" s="161"/>
      <c r="H77" s="161"/>
      <c r="I77" s="162"/>
    </row>
    <row r="78" spans="6:9" x14ac:dyDescent="0.2">
      <c r="F78" s="160"/>
      <c r="G78" s="161"/>
      <c r="H78" s="161"/>
      <c r="I78" s="162"/>
    </row>
    <row r="79" spans="6:9" x14ac:dyDescent="0.2">
      <c r="F79" s="160"/>
      <c r="G79" s="161"/>
      <c r="H79" s="161"/>
      <c r="I79" s="162"/>
    </row>
    <row r="80" spans="6:9" x14ac:dyDescent="0.2">
      <c r="F80" s="160"/>
      <c r="G80" s="161"/>
      <c r="H80" s="161"/>
      <c r="I80" s="162"/>
    </row>
    <row r="81" spans="6:9" x14ac:dyDescent="0.2">
      <c r="F81" s="160"/>
      <c r="G81" s="161"/>
      <c r="H81" s="161"/>
      <c r="I81" s="162"/>
    </row>
    <row r="82" spans="6:9" x14ac:dyDescent="0.2">
      <c r="F82" s="160"/>
      <c r="G82" s="161"/>
      <c r="H82" s="161"/>
      <c r="I82" s="162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2"/>
  <sheetViews>
    <sheetView showGridLines="0" showZeros="0" zoomScaleNormal="100" workbookViewId="0">
      <selection activeCell="A119" sqref="A119:IV121"/>
    </sheetView>
  </sheetViews>
  <sheetFormatPr defaultRowHeight="12.75" x14ac:dyDescent="0.2"/>
  <cols>
    <col min="1" max="1" width="4.42578125" style="164" customWidth="1"/>
    <col min="2" max="2" width="11.5703125" style="164" customWidth="1"/>
    <col min="3" max="3" width="40.42578125" style="164" customWidth="1"/>
    <col min="4" max="4" width="5.5703125" style="164" customWidth="1"/>
    <col min="5" max="5" width="8.5703125" style="216" customWidth="1"/>
    <col min="6" max="6" width="9.85546875" style="164" customWidth="1"/>
    <col min="7" max="7" width="13.85546875" style="164" customWidth="1"/>
    <col min="8" max="11" width="9.140625" style="164"/>
    <col min="12" max="12" width="75.42578125" style="164" customWidth="1"/>
    <col min="13" max="13" width="45.28515625" style="164" customWidth="1"/>
    <col min="14" max="16384" width="9.140625" style="164"/>
  </cols>
  <sheetData>
    <row r="1" spans="1:104" ht="15.75" x14ac:dyDescent="0.25">
      <c r="A1" s="163" t="s">
        <v>71</v>
      </c>
      <c r="B1" s="163"/>
      <c r="C1" s="163"/>
      <c r="D1" s="163"/>
      <c r="E1" s="163"/>
      <c r="F1" s="163"/>
      <c r="G1" s="163"/>
    </row>
    <row r="2" spans="1:104" ht="14.25" customHeight="1" thickBot="1" x14ac:dyDescent="0.25">
      <c r="A2" s="165"/>
      <c r="B2" s="166"/>
      <c r="C2" s="167"/>
      <c r="D2" s="167"/>
      <c r="E2" s="168"/>
      <c r="F2" s="167"/>
      <c r="G2" s="167"/>
    </row>
    <row r="3" spans="1:104" ht="13.5" thickTop="1" x14ac:dyDescent="0.2">
      <c r="A3" s="105" t="s">
        <v>45</v>
      </c>
      <c r="B3" s="106"/>
      <c r="C3" s="107" t="str">
        <f>CONCATENATE(cislostavby," ",nazevstavby)</f>
        <v>E5230/01/8 Brno,Kraví hora - doplnění cestní sítě</v>
      </c>
      <c r="D3" s="108"/>
      <c r="E3" s="169" t="s">
        <v>58</v>
      </c>
      <c r="F3" s="170" t="str">
        <f>Rekapitulace!H1</f>
        <v>E5230/01/8</v>
      </c>
      <c r="G3" s="171"/>
    </row>
    <row r="4" spans="1:104" ht="13.5" thickBot="1" x14ac:dyDescent="0.25">
      <c r="A4" s="172" t="s">
        <v>47</v>
      </c>
      <c r="B4" s="114"/>
      <c r="C4" s="115" t="str">
        <f>CONCATENATE(cisloobjektu," ",nazevobjektu)</f>
        <v>SO obnova a doplnění cestní sítě</v>
      </c>
      <c r="D4" s="116"/>
      <c r="E4" s="173" t="str">
        <f>Rekapitulace!G2</f>
        <v>úsek"I"cesta pro pěší</v>
      </c>
      <c r="F4" s="174"/>
      <c r="G4" s="175"/>
    </row>
    <row r="5" spans="1:104" ht="13.5" thickTop="1" x14ac:dyDescent="0.2">
      <c r="A5" s="176"/>
      <c r="B5" s="165"/>
      <c r="C5" s="165"/>
      <c r="D5" s="165"/>
      <c r="E5" s="177"/>
      <c r="F5" s="165"/>
      <c r="G5" s="178"/>
    </row>
    <row r="6" spans="1:104" x14ac:dyDescent="0.2">
      <c r="A6" s="179" t="s">
        <v>59</v>
      </c>
      <c r="B6" s="180" t="s">
        <v>60</v>
      </c>
      <c r="C6" s="180" t="s">
        <v>61</v>
      </c>
      <c r="D6" s="180" t="s">
        <v>62</v>
      </c>
      <c r="E6" s="181" t="s">
        <v>63</v>
      </c>
      <c r="F6" s="180" t="s">
        <v>64</v>
      </c>
      <c r="G6" s="182" t="s">
        <v>65</v>
      </c>
    </row>
    <row r="7" spans="1:104" x14ac:dyDescent="0.2">
      <c r="A7" s="183" t="s">
        <v>66</v>
      </c>
      <c r="B7" s="184" t="s">
        <v>77</v>
      </c>
      <c r="C7" s="185" t="s">
        <v>78</v>
      </c>
      <c r="D7" s="186"/>
      <c r="E7" s="187"/>
      <c r="F7" s="187"/>
      <c r="G7" s="188"/>
      <c r="H7" s="189"/>
      <c r="I7" s="189"/>
      <c r="O7" s="190">
        <v>1</v>
      </c>
    </row>
    <row r="8" spans="1:104" ht="22.5" x14ac:dyDescent="0.2">
      <c r="A8" s="191">
        <v>1</v>
      </c>
      <c r="B8" s="192" t="s">
        <v>79</v>
      </c>
      <c r="C8" s="193" t="s">
        <v>80</v>
      </c>
      <c r="D8" s="194" t="s">
        <v>81</v>
      </c>
      <c r="E8" s="195">
        <v>1</v>
      </c>
      <c r="F8" s="195">
        <v>0</v>
      </c>
      <c r="G8" s="196">
        <f>E8*F8</f>
        <v>0</v>
      </c>
      <c r="O8" s="190">
        <v>2</v>
      </c>
      <c r="AA8" s="164">
        <v>12</v>
      </c>
      <c r="AB8" s="164">
        <v>0</v>
      </c>
      <c r="AC8" s="164">
        <v>1</v>
      </c>
      <c r="AZ8" s="164">
        <v>1</v>
      </c>
      <c r="BA8" s="164">
        <f>IF(AZ8=1,G8,0)</f>
        <v>0</v>
      </c>
      <c r="BB8" s="164">
        <f>IF(AZ8=2,G8,0)</f>
        <v>0</v>
      </c>
      <c r="BC8" s="164">
        <f>IF(AZ8=3,G8,0)</f>
        <v>0</v>
      </c>
      <c r="BD8" s="164">
        <f>IF(AZ8=4,G8,0)</f>
        <v>0</v>
      </c>
      <c r="BE8" s="164">
        <f>IF(AZ8=5,G8,0)</f>
        <v>0</v>
      </c>
      <c r="CA8" s="197">
        <v>12</v>
      </c>
      <c r="CB8" s="197">
        <v>0</v>
      </c>
      <c r="CZ8" s="164">
        <v>0</v>
      </c>
    </row>
    <row r="9" spans="1:104" x14ac:dyDescent="0.2">
      <c r="A9" s="198"/>
      <c r="B9" s="200"/>
      <c r="C9" s="201" t="s">
        <v>82</v>
      </c>
      <c r="D9" s="202"/>
      <c r="E9" s="203">
        <v>1</v>
      </c>
      <c r="F9" s="204"/>
      <c r="G9" s="205"/>
      <c r="M9" s="199" t="s">
        <v>82</v>
      </c>
      <c r="O9" s="190"/>
    </row>
    <row r="10" spans="1:104" x14ac:dyDescent="0.2">
      <c r="A10" s="206"/>
      <c r="B10" s="207" t="s">
        <v>69</v>
      </c>
      <c r="C10" s="208" t="str">
        <f>CONCATENATE(B7," ",C7)</f>
        <v>0 Přípravné a pomocné práce</v>
      </c>
      <c r="D10" s="209"/>
      <c r="E10" s="210"/>
      <c r="F10" s="211"/>
      <c r="G10" s="212">
        <f>SUM(G7:G9)</f>
        <v>0</v>
      </c>
      <c r="O10" s="190">
        <v>4</v>
      </c>
      <c r="BA10" s="213">
        <f>SUM(BA7:BA9)</f>
        <v>0</v>
      </c>
      <c r="BB10" s="213">
        <f>SUM(BB7:BB9)</f>
        <v>0</v>
      </c>
      <c r="BC10" s="213">
        <f>SUM(BC7:BC9)</f>
        <v>0</v>
      </c>
      <c r="BD10" s="213">
        <f>SUM(BD7:BD9)</f>
        <v>0</v>
      </c>
      <c r="BE10" s="213">
        <f>SUM(BE7:BE9)</f>
        <v>0</v>
      </c>
    </row>
    <row r="11" spans="1:104" x14ac:dyDescent="0.2">
      <c r="A11" s="183" t="s">
        <v>66</v>
      </c>
      <c r="B11" s="184" t="s">
        <v>67</v>
      </c>
      <c r="C11" s="185" t="s">
        <v>68</v>
      </c>
      <c r="D11" s="186"/>
      <c r="E11" s="187"/>
      <c r="F11" s="187"/>
      <c r="G11" s="188"/>
      <c r="H11" s="189"/>
      <c r="I11" s="189"/>
      <c r="O11" s="190">
        <v>1</v>
      </c>
    </row>
    <row r="12" spans="1:104" ht="22.5" x14ac:dyDescent="0.2">
      <c r="A12" s="191">
        <v>2</v>
      </c>
      <c r="B12" s="192" t="s">
        <v>83</v>
      </c>
      <c r="C12" s="193" t="s">
        <v>84</v>
      </c>
      <c r="D12" s="194" t="s">
        <v>85</v>
      </c>
      <c r="E12" s="195">
        <v>1797</v>
      </c>
      <c r="F12" s="195">
        <v>0</v>
      </c>
      <c r="G12" s="196">
        <f>E12*F12</f>
        <v>0</v>
      </c>
      <c r="O12" s="190">
        <v>2</v>
      </c>
      <c r="AA12" s="164">
        <v>1</v>
      </c>
      <c r="AB12" s="164">
        <v>0</v>
      </c>
      <c r="AC12" s="164">
        <v>0</v>
      </c>
      <c r="AZ12" s="164">
        <v>1</v>
      </c>
      <c r="BA12" s="164">
        <f>IF(AZ12=1,G12,0)</f>
        <v>0</v>
      </c>
      <c r="BB12" s="164">
        <f>IF(AZ12=2,G12,0)</f>
        <v>0</v>
      </c>
      <c r="BC12" s="164">
        <f>IF(AZ12=3,G12,0)</f>
        <v>0</v>
      </c>
      <c r="BD12" s="164">
        <f>IF(AZ12=4,G12,0)</f>
        <v>0</v>
      </c>
      <c r="BE12" s="164">
        <f>IF(AZ12=5,G12,0)</f>
        <v>0</v>
      </c>
      <c r="CA12" s="197">
        <v>1</v>
      </c>
      <c r="CB12" s="197">
        <v>0</v>
      </c>
      <c r="CZ12" s="164">
        <v>0</v>
      </c>
    </row>
    <row r="13" spans="1:104" x14ac:dyDescent="0.2">
      <c r="A13" s="198"/>
      <c r="B13" s="200"/>
      <c r="C13" s="201" t="s">
        <v>86</v>
      </c>
      <c r="D13" s="202"/>
      <c r="E13" s="203">
        <v>1797</v>
      </c>
      <c r="F13" s="204"/>
      <c r="G13" s="205"/>
      <c r="M13" s="199" t="s">
        <v>86</v>
      </c>
      <c r="O13" s="190"/>
    </row>
    <row r="14" spans="1:104" x14ac:dyDescent="0.2">
      <c r="A14" s="191">
        <v>3</v>
      </c>
      <c r="B14" s="192" t="s">
        <v>87</v>
      </c>
      <c r="C14" s="193" t="s">
        <v>88</v>
      </c>
      <c r="D14" s="194" t="s">
        <v>89</v>
      </c>
      <c r="E14" s="195">
        <v>324</v>
      </c>
      <c r="F14" s="195">
        <v>0</v>
      </c>
      <c r="G14" s="196">
        <f>E14*F14</f>
        <v>0</v>
      </c>
      <c r="O14" s="190">
        <v>2</v>
      </c>
      <c r="AA14" s="164">
        <v>1</v>
      </c>
      <c r="AB14" s="164">
        <v>1</v>
      </c>
      <c r="AC14" s="164">
        <v>1</v>
      </c>
      <c r="AZ14" s="164">
        <v>1</v>
      </c>
      <c r="BA14" s="164">
        <f>IF(AZ14=1,G14,0)</f>
        <v>0</v>
      </c>
      <c r="BB14" s="164">
        <f>IF(AZ14=2,G14,0)</f>
        <v>0</v>
      </c>
      <c r="BC14" s="164">
        <f>IF(AZ14=3,G14,0)</f>
        <v>0</v>
      </c>
      <c r="BD14" s="164">
        <f>IF(AZ14=4,G14,0)</f>
        <v>0</v>
      </c>
      <c r="BE14" s="164">
        <f>IF(AZ14=5,G14,0)</f>
        <v>0</v>
      </c>
      <c r="CA14" s="197">
        <v>1</v>
      </c>
      <c r="CB14" s="197">
        <v>1</v>
      </c>
      <c r="CZ14" s="164">
        <v>0</v>
      </c>
    </row>
    <row r="15" spans="1:104" x14ac:dyDescent="0.2">
      <c r="A15" s="198"/>
      <c r="B15" s="200"/>
      <c r="C15" s="201" t="s">
        <v>90</v>
      </c>
      <c r="D15" s="202"/>
      <c r="E15" s="203">
        <v>324</v>
      </c>
      <c r="F15" s="204"/>
      <c r="G15" s="205"/>
      <c r="M15" s="199" t="s">
        <v>90</v>
      </c>
      <c r="O15" s="190"/>
    </row>
    <row r="16" spans="1:104" ht="22.5" x14ac:dyDescent="0.2">
      <c r="A16" s="191">
        <v>4</v>
      </c>
      <c r="B16" s="192" t="s">
        <v>91</v>
      </c>
      <c r="C16" s="193" t="s">
        <v>92</v>
      </c>
      <c r="D16" s="194" t="s">
        <v>93</v>
      </c>
      <c r="E16" s="195">
        <v>59.4</v>
      </c>
      <c r="F16" s="195">
        <v>0</v>
      </c>
      <c r="G16" s="196">
        <f>E16*F16</f>
        <v>0</v>
      </c>
      <c r="O16" s="190">
        <v>2</v>
      </c>
      <c r="AA16" s="164">
        <v>1</v>
      </c>
      <c r="AB16" s="164">
        <v>1</v>
      </c>
      <c r="AC16" s="164">
        <v>1</v>
      </c>
      <c r="AZ16" s="164">
        <v>1</v>
      </c>
      <c r="BA16" s="164">
        <f>IF(AZ16=1,G16,0)</f>
        <v>0</v>
      </c>
      <c r="BB16" s="164">
        <f>IF(AZ16=2,G16,0)</f>
        <v>0</v>
      </c>
      <c r="BC16" s="164">
        <f>IF(AZ16=3,G16,0)</f>
        <v>0</v>
      </c>
      <c r="BD16" s="164">
        <f>IF(AZ16=4,G16,0)</f>
        <v>0</v>
      </c>
      <c r="BE16" s="164">
        <f>IF(AZ16=5,G16,0)</f>
        <v>0</v>
      </c>
      <c r="CA16" s="197">
        <v>1</v>
      </c>
      <c r="CB16" s="197">
        <v>1</v>
      </c>
      <c r="CZ16" s="164">
        <v>0</v>
      </c>
    </row>
    <row r="17" spans="1:104" x14ac:dyDescent="0.2">
      <c r="A17" s="198"/>
      <c r="B17" s="200"/>
      <c r="C17" s="201" t="s">
        <v>94</v>
      </c>
      <c r="D17" s="202"/>
      <c r="E17" s="203">
        <v>59.4</v>
      </c>
      <c r="F17" s="204"/>
      <c r="G17" s="205"/>
      <c r="M17" s="199" t="s">
        <v>94</v>
      </c>
      <c r="O17" s="190"/>
    </row>
    <row r="18" spans="1:104" x14ac:dyDescent="0.2">
      <c r="A18" s="191">
        <v>5</v>
      </c>
      <c r="B18" s="192" t="s">
        <v>95</v>
      </c>
      <c r="C18" s="193" t="s">
        <v>96</v>
      </c>
      <c r="D18" s="194" t="s">
        <v>93</v>
      </c>
      <c r="E18" s="195">
        <v>814.14</v>
      </c>
      <c r="F18" s="195">
        <v>0</v>
      </c>
      <c r="G18" s="196">
        <f>E18*F18</f>
        <v>0</v>
      </c>
      <c r="O18" s="190">
        <v>2</v>
      </c>
      <c r="AA18" s="164">
        <v>1</v>
      </c>
      <c r="AB18" s="164">
        <v>1</v>
      </c>
      <c r="AC18" s="164">
        <v>1</v>
      </c>
      <c r="AZ18" s="164">
        <v>1</v>
      </c>
      <c r="BA18" s="164">
        <f>IF(AZ18=1,G18,0)</f>
        <v>0</v>
      </c>
      <c r="BB18" s="164">
        <f>IF(AZ18=2,G18,0)</f>
        <v>0</v>
      </c>
      <c r="BC18" s="164">
        <f>IF(AZ18=3,G18,0)</f>
        <v>0</v>
      </c>
      <c r="BD18" s="164">
        <f>IF(AZ18=4,G18,0)</f>
        <v>0</v>
      </c>
      <c r="BE18" s="164">
        <f>IF(AZ18=5,G18,0)</f>
        <v>0</v>
      </c>
      <c r="CA18" s="197">
        <v>1</v>
      </c>
      <c r="CB18" s="197">
        <v>1</v>
      </c>
      <c r="CZ18" s="164">
        <v>0</v>
      </c>
    </row>
    <row r="19" spans="1:104" x14ac:dyDescent="0.2">
      <c r="A19" s="198"/>
      <c r="B19" s="200"/>
      <c r="C19" s="201" t="s">
        <v>97</v>
      </c>
      <c r="D19" s="202"/>
      <c r="E19" s="203">
        <v>59.4</v>
      </c>
      <c r="F19" s="204"/>
      <c r="G19" s="205"/>
      <c r="M19" s="199" t="s">
        <v>97</v>
      </c>
      <c r="O19" s="190"/>
    </row>
    <row r="20" spans="1:104" x14ac:dyDescent="0.2">
      <c r="A20" s="198"/>
      <c r="B20" s="200"/>
      <c r="C20" s="201" t="s">
        <v>98</v>
      </c>
      <c r="D20" s="202"/>
      <c r="E20" s="203">
        <v>754.74</v>
      </c>
      <c r="F20" s="204"/>
      <c r="G20" s="205"/>
      <c r="M20" s="199" t="s">
        <v>98</v>
      </c>
      <c r="O20" s="190"/>
    </row>
    <row r="21" spans="1:104" x14ac:dyDescent="0.2">
      <c r="A21" s="191">
        <v>6</v>
      </c>
      <c r="B21" s="192" t="s">
        <v>99</v>
      </c>
      <c r="C21" s="193" t="s">
        <v>100</v>
      </c>
      <c r="D21" s="194" t="s">
        <v>93</v>
      </c>
      <c r="E21" s="195">
        <v>794.14</v>
      </c>
      <c r="F21" s="195">
        <v>0</v>
      </c>
      <c r="G21" s="196">
        <f>E21*F21</f>
        <v>0</v>
      </c>
      <c r="O21" s="190">
        <v>2</v>
      </c>
      <c r="AA21" s="164">
        <v>1</v>
      </c>
      <c r="AB21" s="164">
        <v>1</v>
      </c>
      <c r="AC21" s="164">
        <v>1</v>
      </c>
      <c r="AZ21" s="164">
        <v>1</v>
      </c>
      <c r="BA21" s="164">
        <f>IF(AZ21=1,G21,0)</f>
        <v>0</v>
      </c>
      <c r="BB21" s="164">
        <f>IF(AZ21=2,G21,0)</f>
        <v>0</v>
      </c>
      <c r="BC21" s="164">
        <f>IF(AZ21=3,G21,0)</f>
        <v>0</v>
      </c>
      <c r="BD21" s="164">
        <f>IF(AZ21=4,G21,0)</f>
        <v>0</v>
      </c>
      <c r="BE21" s="164">
        <f>IF(AZ21=5,G21,0)</f>
        <v>0</v>
      </c>
      <c r="CA21" s="197">
        <v>1</v>
      </c>
      <c r="CB21" s="197">
        <v>1</v>
      </c>
      <c r="CZ21" s="164">
        <v>0</v>
      </c>
    </row>
    <row r="22" spans="1:104" x14ac:dyDescent="0.2">
      <c r="A22" s="198"/>
      <c r="B22" s="200"/>
      <c r="C22" s="201" t="s">
        <v>101</v>
      </c>
      <c r="D22" s="202"/>
      <c r="E22" s="203">
        <v>794.14</v>
      </c>
      <c r="F22" s="204"/>
      <c r="G22" s="205"/>
      <c r="M22" s="199" t="s">
        <v>101</v>
      </c>
      <c r="O22" s="190"/>
    </row>
    <row r="23" spans="1:104" x14ac:dyDescent="0.2">
      <c r="A23" s="191">
        <v>7</v>
      </c>
      <c r="B23" s="192" t="s">
        <v>102</v>
      </c>
      <c r="C23" s="193" t="s">
        <v>103</v>
      </c>
      <c r="D23" s="194" t="s">
        <v>93</v>
      </c>
      <c r="E23" s="195">
        <v>794.14</v>
      </c>
      <c r="F23" s="195">
        <v>0</v>
      </c>
      <c r="G23" s="196">
        <f>E23*F23</f>
        <v>0</v>
      </c>
      <c r="O23" s="190">
        <v>2</v>
      </c>
      <c r="AA23" s="164">
        <v>1</v>
      </c>
      <c r="AB23" s="164">
        <v>1</v>
      </c>
      <c r="AC23" s="164">
        <v>1</v>
      </c>
      <c r="AZ23" s="164">
        <v>1</v>
      </c>
      <c r="BA23" s="164">
        <f>IF(AZ23=1,G23,0)</f>
        <v>0</v>
      </c>
      <c r="BB23" s="164">
        <f>IF(AZ23=2,G23,0)</f>
        <v>0</v>
      </c>
      <c r="BC23" s="164">
        <f>IF(AZ23=3,G23,0)</f>
        <v>0</v>
      </c>
      <c r="BD23" s="164">
        <f>IF(AZ23=4,G23,0)</f>
        <v>0</v>
      </c>
      <c r="BE23" s="164">
        <f>IF(AZ23=5,G23,0)</f>
        <v>0</v>
      </c>
      <c r="CA23" s="197">
        <v>1</v>
      </c>
      <c r="CB23" s="197">
        <v>1</v>
      </c>
      <c r="CZ23" s="164">
        <v>0</v>
      </c>
    </row>
    <row r="24" spans="1:104" x14ac:dyDescent="0.2">
      <c r="A24" s="198"/>
      <c r="B24" s="200"/>
      <c r="C24" s="201" t="s">
        <v>104</v>
      </c>
      <c r="D24" s="202"/>
      <c r="E24" s="203">
        <v>794.14</v>
      </c>
      <c r="F24" s="204"/>
      <c r="G24" s="205"/>
      <c r="M24" s="199" t="s">
        <v>104</v>
      </c>
      <c r="O24" s="190"/>
    </row>
    <row r="25" spans="1:104" ht="22.5" x14ac:dyDescent="0.2">
      <c r="A25" s="191">
        <v>8</v>
      </c>
      <c r="B25" s="192" t="s">
        <v>105</v>
      </c>
      <c r="C25" s="193" t="s">
        <v>106</v>
      </c>
      <c r="D25" s="194" t="s">
        <v>93</v>
      </c>
      <c r="E25" s="195">
        <v>20</v>
      </c>
      <c r="F25" s="195">
        <v>0</v>
      </c>
      <c r="G25" s="196">
        <f>E25*F25</f>
        <v>0</v>
      </c>
      <c r="O25" s="190">
        <v>2</v>
      </c>
      <c r="AA25" s="164">
        <v>1</v>
      </c>
      <c r="AB25" s="164">
        <v>1</v>
      </c>
      <c r="AC25" s="164">
        <v>1</v>
      </c>
      <c r="AZ25" s="164">
        <v>1</v>
      </c>
      <c r="BA25" s="164">
        <f>IF(AZ25=1,G25,0)</f>
        <v>0</v>
      </c>
      <c r="BB25" s="164">
        <f>IF(AZ25=2,G25,0)</f>
        <v>0</v>
      </c>
      <c r="BC25" s="164">
        <f>IF(AZ25=3,G25,0)</f>
        <v>0</v>
      </c>
      <c r="BD25" s="164">
        <f>IF(AZ25=4,G25,0)</f>
        <v>0</v>
      </c>
      <c r="BE25" s="164">
        <f>IF(AZ25=5,G25,0)</f>
        <v>0</v>
      </c>
      <c r="CA25" s="197">
        <v>1</v>
      </c>
      <c r="CB25" s="197">
        <v>1</v>
      </c>
      <c r="CZ25" s="164">
        <v>0</v>
      </c>
    </row>
    <row r="26" spans="1:104" x14ac:dyDescent="0.2">
      <c r="A26" s="198"/>
      <c r="B26" s="200"/>
      <c r="C26" s="201" t="s">
        <v>107</v>
      </c>
      <c r="D26" s="202"/>
      <c r="E26" s="203">
        <v>20</v>
      </c>
      <c r="F26" s="204"/>
      <c r="G26" s="205"/>
      <c r="M26" s="199">
        <v>20</v>
      </c>
      <c r="O26" s="190"/>
    </row>
    <row r="27" spans="1:104" x14ac:dyDescent="0.2">
      <c r="A27" s="206"/>
      <c r="B27" s="207" t="s">
        <v>69</v>
      </c>
      <c r="C27" s="208" t="str">
        <f>CONCATENATE(B11," ",C11)</f>
        <v>1 Zemní práce</v>
      </c>
      <c r="D27" s="209"/>
      <c r="E27" s="210"/>
      <c r="F27" s="211"/>
      <c r="G27" s="212">
        <f>SUM(G11:G26)</f>
        <v>0</v>
      </c>
      <c r="O27" s="190">
        <v>4</v>
      </c>
      <c r="BA27" s="213">
        <f>SUM(BA11:BA26)</f>
        <v>0</v>
      </c>
      <c r="BB27" s="213">
        <f>SUM(BB11:BB26)</f>
        <v>0</v>
      </c>
      <c r="BC27" s="213">
        <f>SUM(BC11:BC26)</f>
        <v>0</v>
      </c>
      <c r="BD27" s="213">
        <f>SUM(BD11:BD26)</f>
        <v>0</v>
      </c>
      <c r="BE27" s="213">
        <f>SUM(BE11:BE26)</f>
        <v>0</v>
      </c>
    </row>
    <row r="28" spans="1:104" x14ac:dyDescent="0.2">
      <c r="A28" s="183" t="s">
        <v>66</v>
      </c>
      <c r="B28" s="184" t="s">
        <v>108</v>
      </c>
      <c r="C28" s="185" t="s">
        <v>109</v>
      </c>
      <c r="D28" s="186"/>
      <c r="E28" s="187"/>
      <c r="F28" s="187"/>
      <c r="G28" s="188"/>
      <c r="H28" s="189"/>
      <c r="I28" s="189"/>
      <c r="O28" s="190">
        <v>1</v>
      </c>
    </row>
    <row r="29" spans="1:104" x14ac:dyDescent="0.2">
      <c r="A29" s="191">
        <v>9</v>
      </c>
      <c r="B29" s="192" t="s">
        <v>110</v>
      </c>
      <c r="C29" s="193" t="s">
        <v>111</v>
      </c>
      <c r="D29" s="194" t="s">
        <v>85</v>
      </c>
      <c r="E29" s="195">
        <v>3896</v>
      </c>
      <c r="F29" s="195">
        <v>0</v>
      </c>
      <c r="G29" s="196">
        <f>E29*F29</f>
        <v>0</v>
      </c>
      <c r="O29" s="190">
        <v>2</v>
      </c>
      <c r="AA29" s="164">
        <v>1</v>
      </c>
      <c r="AB29" s="164">
        <v>1</v>
      </c>
      <c r="AC29" s="164">
        <v>1</v>
      </c>
      <c r="AZ29" s="164">
        <v>1</v>
      </c>
      <c r="BA29" s="164">
        <f>IF(AZ29=1,G29,0)</f>
        <v>0</v>
      </c>
      <c r="BB29" s="164">
        <f>IF(AZ29=2,G29,0)</f>
        <v>0</v>
      </c>
      <c r="BC29" s="164">
        <f>IF(AZ29=3,G29,0)</f>
        <v>0</v>
      </c>
      <c r="BD29" s="164">
        <f>IF(AZ29=4,G29,0)</f>
        <v>0</v>
      </c>
      <c r="BE29" s="164">
        <f>IF(AZ29=5,G29,0)</f>
        <v>0</v>
      </c>
      <c r="CA29" s="197">
        <v>1</v>
      </c>
      <c r="CB29" s="197">
        <v>1</v>
      </c>
      <c r="CZ29" s="164">
        <v>0</v>
      </c>
    </row>
    <row r="30" spans="1:104" x14ac:dyDescent="0.2">
      <c r="A30" s="198"/>
      <c r="B30" s="200"/>
      <c r="C30" s="201" t="s">
        <v>112</v>
      </c>
      <c r="D30" s="202"/>
      <c r="E30" s="203">
        <v>3896</v>
      </c>
      <c r="F30" s="204"/>
      <c r="G30" s="205"/>
      <c r="M30" s="199" t="s">
        <v>112</v>
      </c>
      <c r="O30" s="190"/>
    </row>
    <row r="31" spans="1:104" ht="22.5" x14ac:dyDescent="0.2">
      <c r="A31" s="191">
        <v>10</v>
      </c>
      <c r="B31" s="192" t="s">
        <v>113</v>
      </c>
      <c r="C31" s="193" t="s">
        <v>114</v>
      </c>
      <c r="D31" s="194" t="s">
        <v>85</v>
      </c>
      <c r="E31" s="195">
        <v>1948</v>
      </c>
      <c r="F31" s="195">
        <v>0</v>
      </c>
      <c r="G31" s="196">
        <f>E31*F31</f>
        <v>0</v>
      </c>
      <c r="O31" s="190">
        <v>2</v>
      </c>
      <c r="AA31" s="164">
        <v>1</v>
      </c>
      <c r="AB31" s="164">
        <v>1</v>
      </c>
      <c r="AC31" s="164">
        <v>1</v>
      </c>
      <c r="AZ31" s="164">
        <v>1</v>
      </c>
      <c r="BA31" s="164">
        <f>IF(AZ31=1,G31,0)</f>
        <v>0</v>
      </c>
      <c r="BB31" s="164">
        <f>IF(AZ31=2,G31,0)</f>
        <v>0</v>
      </c>
      <c r="BC31" s="164">
        <f>IF(AZ31=3,G31,0)</f>
        <v>0</v>
      </c>
      <c r="BD31" s="164">
        <f>IF(AZ31=4,G31,0)</f>
        <v>0</v>
      </c>
      <c r="BE31" s="164">
        <f>IF(AZ31=5,G31,0)</f>
        <v>0</v>
      </c>
      <c r="CA31" s="197">
        <v>1</v>
      </c>
      <c r="CB31" s="197">
        <v>1</v>
      </c>
      <c r="CZ31" s="164">
        <v>0</v>
      </c>
    </row>
    <row r="32" spans="1:104" x14ac:dyDescent="0.2">
      <c r="A32" s="198"/>
      <c r="B32" s="200"/>
      <c r="C32" s="201" t="s">
        <v>115</v>
      </c>
      <c r="D32" s="202"/>
      <c r="E32" s="203">
        <v>1948</v>
      </c>
      <c r="F32" s="204"/>
      <c r="G32" s="205"/>
      <c r="M32" s="199" t="s">
        <v>115</v>
      </c>
      <c r="O32" s="190"/>
    </row>
    <row r="33" spans="1:104" ht="22.5" x14ac:dyDescent="0.2">
      <c r="A33" s="191">
        <v>11</v>
      </c>
      <c r="B33" s="192" t="s">
        <v>116</v>
      </c>
      <c r="C33" s="193" t="s">
        <v>117</v>
      </c>
      <c r="D33" s="194" t="s">
        <v>85</v>
      </c>
      <c r="E33" s="195">
        <v>150</v>
      </c>
      <c r="F33" s="195">
        <v>0</v>
      </c>
      <c r="G33" s="196">
        <f>E33*F33</f>
        <v>0</v>
      </c>
      <c r="O33" s="190">
        <v>2</v>
      </c>
      <c r="AA33" s="164">
        <v>1</v>
      </c>
      <c r="AB33" s="164">
        <v>1</v>
      </c>
      <c r="AC33" s="164">
        <v>1</v>
      </c>
      <c r="AZ33" s="164">
        <v>1</v>
      </c>
      <c r="BA33" s="164">
        <f>IF(AZ33=1,G33,0)</f>
        <v>0</v>
      </c>
      <c r="BB33" s="164">
        <f>IF(AZ33=2,G33,0)</f>
        <v>0</v>
      </c>
      <c r="BC33" s="164">
        <f>IF(AZ33=3,G33,0)</f>
        <v>0</v>
      </c>
      <c r="BD33" s="164">
        <f>IF(AZ33=4,G33,0)</f>
        <v>0</v>
      </c>
      <c r="BE33" s="164">
        <f>IF(AZ33=5,G33,0)</f>
        <v>0</v>
      </c>
      <c r="CA33" s="197">
        <v>1</v>
      </c>
      <c r="CB33" s="197">
        <v>1</v>
      </c>
      <c r="CZ33" s="164">
        <v>0</v>
      </c>
    </row>
    <row r="34" spans="1:104" x14ac:dyDescent="0.2">
      <c r="A34" s="198"/>
      <c r="B34" s="200"/>
      <c r="C34" s="201" t="s">
        <v>118</v>
      </c>
      <c r="D34" s="202"/>
      <c r="E34" s="203">
        <v>150</v>
      </c>
      <c r="F34" s="204"/>
      <c r="G34" s="205"/>
      <c r="M34" s="199">
        <v>150</v>
      </c>
      <c r="O34" s="190"/>
    </row>
    <row r="35" spans="1:104" x14ac:dyDescent="0.2">
      <c r="A35" s="191">
        <v>12</v>
      </c>
      <c r="B35" s="192" t="s">
        <v>119</v>
      </c>
      <c r="C35" s="193" t="s">
        <v>120</v>
      </c>
      <c r="D35" s="194" t="s">
        <v>85</v>
      </c>
      <c r="E35" s="195">
        <v>150</v>
      </c>
      <c r="F35" s="195">
        <v>0</v>
      </c>
      <c r="G35" s="196">
        <f>E35*F35</f>
        <v>0</v>
      </c>
      <c r="O35" s="190">
        <v>2</v>
      </c>
      <c r="AA35" s="164">
        <v>1</v>
      </c>
      <c r="AB35" s="164">
        <v>0</v>
      </c>
      <c r="AC35" s="164">
        <v>0</v>
      </c>
      <c r="AZ35" s="164">
        <v>1</v>
      </c>
      <c r="BA35" s="164">
        <f>IF(AZ35=1,G35,0)</f>
        <v>0</v>
      </c>
      <c r="BB35" s="164">
        <f>IF(AZ35=2,G35,0)</f>
        <v>0</v>
      </c>
      <c r="BC35" s="164">
        <f>IF(AZ35=3,G35,0)</f>
        <v>0</v>
      </c>
      <c r="BD35" s="164">
        <f>IF(AZ35=4,G35,0)</f>
        <v>0</v>
      </c>
      <c r="BE35" s="164">
        <f>IF(AZ35=5,G35,0)</f>
        <v>0</v>
      </c>
      <c r="CA35" s="197">
        <v>1</v>
      </c>
      <c r="CB35" s="197">
        <v>0</v>
      </c>
      <c r="CZ35" s="164">
        <v>0</v>
      </c>
    </row>
    <row r="36" spans="1:104" ht="22.5" x14ac:dyDescent="0.2">
      <c r="A36" s="191">
        <v>13</v>
      </c>
      <c r="B36" s="192" t="s">
        <v>121</v>
      </c>
      <c r="C36" s="193" t="s">
        <v>122</v>
      </c>
      <c r="D36" s="194" t="s">
        <v>85</v>
      </c>
      <c r="E36" s="195">
        <v>1948</v>
      </c>
      <c r="F36" s="195">
        <v>0</v>
      </c>
      <c r="G36" s="196">
        <f>E36*F36</f>
        <v>0</v>
      </c>
      <c r="O36" s="190">
        <v>2</v>
      </c>
      <c r="AA36" s="164">
        <v>1</v>
      </c>
      <c r="AB36" s="164">
        <v>1</v>
      </c>
      <c r="AC36" s="164">
        <v>1</v>
      </c>
      <c r="AZ36" s="164">
        <v>1</v>
      </c>
      <c r="BA36" s="164">
        <f>IF(AZ36=1,G36,0)</f>
        <v>0</v>
      </c>
      <c r="BB36" s="164">
        <f>IF(AZ36=2,G36,0)</f>
        <v>0</v>
      </c>
      <c r="BC36" s="164">
        <f>IF(AZ36=3,G36,0)</f>
        <v>0</v>
      </c>
      <c r="BD36" s="164">
        <f>IF(AZ36=4,G36,0)</f>
        <v>0</v>
      </c>
      <c r="BE36" s="164">
        <f>IF(AZ36=5,G36,0)</f>
        <v>0</v>
      </c>
      <c r="CA36" s="197">
        <v>1</v>
      </c>
      <c r="CB36" s="197">
        <v>1</v>
      </c>
      <c r="CZ36" s="164">
        <v>0</v>
      </c>
    </row>
    <row r="37" spans="1:104" x14ac:dyDescent="0.2">
      <c r="A37" s="198"/>
      <c r="B37" s="200"/>
      <c r="C37" s="201" t="s">
        <v>123</v>
      </c>
      <c r="D37" s="202"/>
      <c r="E37" s="203">
        <v>1948</v>
      </c>
      <c r="F37" s="204"/>
      <c r="G37" s="205"/>
      <c r="M37" s="199" t="s">
        <v>123</v>
      </c>
      <c r="O37" s="190"/>
    </row>
    <row r="38" spans="1:104" x14ac:dyDescent="0.2">
      <c r="A38" s="191">
        <v>14</v>
      </c>
      <c r="B38" s="192" t="s">
        <v>124</v>
      </c>
      <c r="C38" s="193" t="s">
        <v>125</v>
      </c>
      <c r="D38" s="194" t="s">
        <v>85</v>
      </c>
      <c r="E38" s="195">
        <v>1948</v>
      </c>
      <c r="F38" s="195">
        <v>0</v>
      </c>
      <c r="G38" s="196">
        <f>E38*F38</f>
        <v>0</v>
      </c>
      <c r="O38" s="190">
        <v>2</v>
      </c>
      <c r="AA38" s="164">
        <v>1</v>
      </c>
      <c r="AB38" s="164">
        <v>1</v>
      </c>
      <c r="AC38" s="164">
        <v>1</v>
      </c>
      <c r="AZ38" s="164">
        <v>1</v>
      </c>
      <c r="BA38" s="164">
        <f>IF(AZ38=1,G38,0)</f>
        <v>0</v>
      </c>
      <c r="BB38" s="164">
        <f>IF(AZ38=2,G38,0)</f>
        <v>0</v>
      </c>
      <c r="BC38" s="164">
        <f>IF(AZ38=3,G38,0)</f>
        <v>0</v>
      </c>
      <c r="BD38" s="164">
        <f>IF(AZ38=4,G38,0)</f>
        <v>0</v>
      </c>
      <c r="BE38" s="164">
        <f>IF(AZ38=5,G38,0)</f>
        <v>0</v>
      </c>
      <c r="CA38" s="197">
        <v>1</v>
      </c>
      <c r="CB38" s="197">
        <v>1</v>
      </c>
      <c r="CZ38" s="164">
        <v>0</v>
      </c>
    </row>
    <row r="39" spans="1:104" x14ac:dyDescent="0.2">
      <c r="A39" s="191">
        <v>15</v>
      </c>
      <c r="B39" s="192" t="s">
        <v>126</v>
      </c>
      <c r="C39" s="193" t="s">
        <v>127</v>
      </c>
      <c r="D39" s="194" t="s">
        <v>85</v>
      </c>
      <c r="E39" s="195">
        <v>1948</v>
      </c>
      <c r="F39" s="195">
        <v>0</v>
      </c>
      <c r="G39" s="196">
        <f>E39*F39</f>
        <v>0</v>
      </c>
      <c r="O39" s="190">
        <v>2</v>
      </c>
      <c r="AA39" s="164">
        <v>1</v>
      </c>
      <c r="AB39" s="164">
        <v>1</v>
      </c>
      <c r="AC39" s="164">
        <v>1</v>
      </c>
      <c r="AZ39" s="164">
        <v>1</v>
      </c>
      <c r="BA39" s="164">
        <f>IF(AZ39=1,G39,0)</f>
        <v>0</v>
      </c>
      <c r="BB39" s="164">
        <f>IF(AZ39=2,G39,0)</f>
        <v>0</v>
      </c>
      <c r="BC39" s="164">
        <f>IF(AZ39=3,G39,0)</f>
        <v>0</v>
      </c>
      <c r="BD39" s="164">
        <f>IF(AZ39=4,G39,0)</f>
        <v>0</v>
      </c>
      <c r="BE39" s="164">
        <f>IF(AZ39=5,G39,0)</f>
        <v>0</v>
      </c>
      <c r="CA39" s="197">
        <v>1</v>
      </c>
      <c r="CB39" s="197">
        <v>1</v>
      </c>
      <c r="CZ39" s="164">
        <v>0</v>
      </c>
    </row>
    <row r="40" spans="1:104" x14ac:dyDescent="0.2">
      <c r="A40" s="191">
        <v>16</v>
      </c>
      <c r="B40" s="192" t="s">
        <v>128</v>
      </c>
      <c r="C40" s="193" t="s">
        <v>129</v>
      </c>
      <c r="D40" s="194" t="s">
        <v>85</v>
      </c>
      <c r="E40" s="195">
        <v>1948</v>
      </c>
      <c r="F40" s="195">
        <v>0</v>
      </c>
      <c r="G40" s="196">
        <f>E40*F40</f>
        <v>0</v>
      </c>
      <c r="O40" s="190">
        <v>2</v>
      </c>
      <c r="AA40" s="164">
        <v>12</v>
      </c>
      <c r="AB40" s="164">
        <v>0</v>
      </c>
      <c r="AC40" s="164">
        <v>35</v>
      </c>
      <c r="AZ40" s="164">
        <v>1</v>
      </c>
      <c r="BA40" s="164">
        <f>IF(AZ40=1,G40,0)</f>
        <v>0</v>
      </c>
      <c r="BB40" s="164">
        <f>IF(AZ40=2,G40,0)</f>
        <v>0</v>
      </c>
      <c r="BC40" s="164">
        <f>IF(AZ40=3,G40,0)</f>
        <v>0</v>
      </c>
      <c r="BD40" s="164">
        <f>IF(AZ40=4,G40,0)</f>
        <v>0</v>
      </c>
      <c r="BE40" s="164">
        <f>IF(AZ40=5,G40,0)</f>
        <v>0</v>
      </c>
      <c r="CA40" s="197">
        <v>12</v>
      </c>
      <c r="CB40" s="197">
        <v>0</v>
      </c>
      <c r="CZ40" s="164">
        <v>0</v>
      </c>
    </row>
    <row r="41" spans="1:104" x14ac:dyDescent="0.2">
      <c r="A41" s="191">
        <v>17</v>
      </c>
      <c r="B41" s="192" t="s">
        <v>130</v>
      </c>
      <c r="C41" s="193" t="s">
        <v>131</v>
      </c>
      <c r="D41" s="194" t="s">
        <v>132</v>
      </c>
      <c r="E41" s="195">
        <v>58.44</v>
      </c>
      <c r="F41" s="195">
        <v>0</v>
      </c>
      <c r="G41" s="196">
        <f>E41*F41</f>
        <v>0</v>
      </c>
      <c r="O41" s="190">
        <v>2</v>
      </c>
      <c r="AA41" s="164">
        <v>3</v>
      </c>
      <c r="AB41" s="164">
        <v>1</v>
      </c>
      <c r="AC41" s="164">
        <v>5724001</v>
      </c>
      <c r="AZ41" s="164">
        <v>1</v>
      </c>
      <c r="BA41" s="164">
        <f>IF(AZ41=1,G41,0)</f>
        <v>0</v>
      </c>
      <c r="BB41" s="164">
        <f>IF(AZ41=2,G41,0)</f>
        <v>0</v>
      </c>
      <c r="BC41" s="164">
        <f>IF(AZ41=3,G41,0)</f>
        <v>0</v>
      </c>
      <c r="BD41" s="164">
        <f>IF(AZ41=4,G41,0)</f>
        <v>0</v>
      </c>
      <c r="BE41" s="164">
        <f>IF(AZ41=5,G41,0)</f>
        <v>0</v>
      </c>
      <c r="CA41" s="197">
        <v>3</v>
      </c>
      <c r="CB41" s="197">
        <v>1</v>
      </c>
      <c r="CZ41" s="164">
        <v>1E-3</v>
      </c>
    </row>
    <row r="42" spans="1:104" x14ac:dyDescent="0.2">
      <c r="A42" s="198"/>
      <c r="B42" s="200"/>
      <c r="C42" s="201" t="s">
        <v>133</v>
      </c>
      <c r="D42" s="202"/>
      <c r="E42" s="203">
        <v>58.44</v>
      </c>
      <c r="F42" s="204"/>
      <c r="G42" s="205"/>
      <c r="M42" s="199" t="s">
        <v>133</v>
      </c>
      <c r="O42" s="190"/>
    </row>
    <row r="43" spans="1:104" x14ac:dyDescent="0.2">
      <c r="A43" s="191">
        <v>18</v>
      </c>
      <c r="B43" s="192" t="s">
        <v>134</v>
      </c>
      <c r="C43" s="193" t="s">
        <v>135</v>
      </c>
      <c r="D43" s="194" t="s">
        <v>132</v>
      </c>
      <c r="E43" s="195">
        <v>4.5</v>
      </c>
      <c r="F43" s="195">
        <v>0</v>
      </c>
      <c r="G43" s="196">
        <f>E43*F43</f>
        <v>0</v>
      </c>
      <c r="O43" s="190">
        <v>2</v>
      </c>
      <c r="AA43" s="164">
        <v>3</v>
      </c>
      <c r="AB43" s="164">
        <v>1</v>
      </c>
      <c r="AC43" s="164">
        <v>572440</v>
      </c>
      <c r="AZ43" s="164">
        <v>1</v>
      </c>
      <c r="BA43" s="164">
        <f>IF(AZ43=1,G43,0)</f>
        <v>0</v>
      </c>
      <c r="BB43" s="164">
        <f>IF(AZ43=2,G43,0)</f>
        <v>0</v>
      </c>
      <c r="BC43" s="164">
        <f>IF(AZ43=3,G43,0)</f>
        <v>0</v>
      </c>
      <c r="BD43" s="164">
        <f>IF(AZ43=4,G43,0)</f>
        <v>0</v>
      </c>
      <c r="BE43" s="164">
        <f>IF(AZ43=5,G43,0)</f>
        <v>0</v>
      </c>
      <c r="CA43" s="197">
        <v>3</v>
      </c>
      <c r="CB43" s="197">
        <v>1</v>
      </c>
      <c r="CZ43" s="164">
        <v>1E-3</v>
      </c>
    </row>
    <row r="44" spans="1:104" x14ac:dyDescent="0.2">
      <c r="A44" s="198"/>
      <c r="B44" s="200"/>
      <c r="C44" s="201" t="s">
        <v>136</v>
      </c>
      <c r="D44" s="202"/>
      <c r="E44" s="203">
        <v>4.5</v>
      </c>
      <c r="F44" s="204"/>
      <c r="G44" s="205"/>
      <c r="M44" s="199" t="s">
        <v>136</v>
      </c>
      <c r="O44" s="190"/>
    </row>
    <row r="45" spans="1:104" ht="22.5" x14ac:dyDescent="0.2">
      <c r="A45" s="191">
        <v>19</v>
      </c>
      <c r="B45" s="192" t="s">
        <v>137</v>
      </c>
      <c r="C45" s="193" t="s">
        <v>138</v>
      </c>
      <c r="D45" s="194" t="s">
        <v>93</v>
      </c>
      <c r="E45" s="195">
        <v>87.72</v>
      </c>
      <c r="F45" s="195">
        <v>0</v>
      </c>
      <c r="G45" s="196">
        <f>E45*F45</f>
        <v>0</v>
      </c>
      <c r="O45" s="190">
        <v>2</v>
      </c>
      <c r="AA45" s="164">
        <v>3</v>
      </c>
      <c r="AB45" s="164">
        <v>1</v>
      </c>
      <c r="AC45" s="164" t="s">
        <v>137</v>
      </c>
      <c r="AZ45" s="164">
        <v>1</v>
      </c>
      <c r="BA45" s="164">
        <f>IF(AZ45=1,G45,0)</f>
        <v>0</v>
      </c>
      <c r="BB45" s="164">
        <f>IF(AZ45=2,G45,0)</f>
        <v>0</v>
      </c>
      <c r="BC45" s="164">
        <f>IF(AZ45=3,G45,0)</f>
        <v>0</v>
      </c>
      <c r="BD45" s="164">
        <f>IF(AZ45=4,G45,0)</f>
        <v>0</v>
      </c>
      <c r="BE45" s="164">
        <f>IF(AZ45=5,G45,0)</f>
        <v>0</v>
      </c>
      <c r="CA45" s="197">
        <v>3</v>
      </c>
      <c r="CB45" s="197">
        <v>1</v>
      </c>
      <c r="CZ45" s="164">
        <v>1.25</v>
      </c>
    </row>
    <row r="46" spans="1:104" ht="22.5" x14ac:dyDescent="0.2">
      <c r="A46" s="198"/>
      <c r="B46" s="200"/>
      <c r="C46" s="201" t="s">
        <v>139</v>
      </c>
      <c r="D46" s="202"/>
      <c r="E46" s="203">
        <v>87.72</v>
      </c>
      <c r="F46" s="204"/>
      <c r="G46" s="205"/>
      <c r="M46" s="199" t="s">
        <v>139</v>
      </c>
      <c r="O46" s="190"/>
    </row>
    <row r="47" spans="1:104" ht="22.5" x14ac:dyDescent="0.2">
      <c r="A47" s="191">
        <v>20</v>
      </c>
      <c r="B47" s="192" t="s">
        <v>140</v>
      </c>
      <c r="C47" s="193" t="s">
        <v>141</v>
      </c>
      <c r="D47" s="194" t="s">
        <v>93</v>
      </c>
      <c r="E47" s="195">
        <v>22.5</v>
      </c>
      <c r="F47" s="195">
        <v>0</v>
      </c>
      <c r="G47" s="196">
        <f>E47*F47</f>
        <v>0</v>
      </c>
      <c r="O47" s="190">
        <v>2</v>
      </c>
      <c r="AA47" s="164">
        <v>3</v>
      </c>
      <c r="AB47" s="164">
        <v>1</v>
      </c>
      <c r="AC47" s="164" t="s">
        <v>140</v>
      </c>
      <c r="AZ47" s="164">
        <v>1</v>
      </c>
      <c r="BA47" s="164">
        <f>IF(AZ47=1,G47,0)</f>
        <v>0</v>
      </c>
      <c r="BB47" s="164">
        <f>IF(AZ47=2,G47,0)</f>
        <v>0</v>
      </c>
      <c r="BC47" s="164">
        <f>IF(AZ47=3,G47,0)</f>
        <v>0</v>
      </c>
      <c r="BD47" s="164">
        <f>IF(AZ47=4,G47,0)</f>
        <v>0</v>
      </c>
      <c r="BE47" s="164">
        <f>IF(AZ47=5,G47,0)</f>
        <v>0</v>
      </c>
      <c r="CA47" s="197">
        <v>3</v>
      </c>
      <c r="CB47" s="197">
        <v>1</v>
      </c>
      <c r="CZ47" s="164">
        <v>1.25</v>
      </c>
    </row>
    <row r="48" spans="1:104" x14ac:dyDescent="0.2">
      <c r="A48" s="198"/>
      <c r="B48" s="200"/>
      <c r="C48" s="201" t="s">
        <v>142</v>
      </c>
      <c r="D48" s="202"/>
      <c r="E48" s="203">
        <v>22.5</v>
      </c>
      <c r="F48" s="204"/>
      <c r="G48" s="205"/>
      <c r="M48" s="199" t="s">
        <v>142</v>
      </c>
      <c r="O48" s="190"/>
    </row>
    <row r="49" spans="1:104" x14ac:dyDescent="0.2">
      <c r="A49" s="206"/>
      <c r="B49" s="207" t="s">
        <v>69</v>
      </c>
      <c r="C49" s="208" t="str">
        <f>CONCATENATE(B28," ",C28)</f>
        <v>18 Zatravnění</v>
      </c>
      <c r="D49" s="209"/>
      <c r="E49" s="210"/>
      <c r="F49" s="211"/>
      <c r="G49" s="212">
        <f>SUM(G28:G48)</f>
        <v>0</v>
      </c>
      <c r="O49" s="190">
        <v>4</v>
      </c>
      <c r="BA49" s="213">
        <f>SUM(BA28:BA48)</f>
        <v>0</v>
      </c>
      <c r="BB49" s="213">
        <f>SUM(BB28:BB48)</f>
        <v>0</v>
      </c>
      <c r="BC49" s="213">
        <f>SUM(BC28:BC48)</f>
        <v>0</v>
      </c>
      <c r="BD49" s="213">
        <f>SUM(BD28:BD48)</f>
        <v>0</v>
      </c>
      <c r="BE49" s="213">
        <f>SUM(BE28:BE48)</f>
        <v>0</v>
      </c>
    </row>
    <row r="50" spans="1:104" x14ac:dyDescent="0.2">
      <c r="A50" s="183" t="s">
        <v>66</v>
      </c>
      <c r="B50" s="184" t="s">
        <v>143</v>
      </c>
      <c r="C50" s="185" t="s">
        <v>144</v>
      </c>
      <c r="D50" s="186"/>
      <c r="E50" s="187"/>
      <c r="F50" s="187"/>
      <c r="G50" s="188"/>
      <c r="H50" s="189"/>
      <c r="I50" s="189"/>
      <c r="O50" s="190">
        <v>1</v>
      </c>
    </row>
    <row r="51" spans="1:104" x14ac:dyDescent="0.2">
      <c r="A51" s="191">
        <v>21</v>
      </c>
      <c r="B51" s="192" t="s">
        <v>145</v>
      </c>
      <c r="C51" s="193" t="s">
        <v>146</v>
      </c>
      <c r="D51" s="194" t="s">
        <v>81</v>
      </c>
      <c r="E51" s="195">
        <v>1</v>
      </c>
      <c r="F51" s="195">
        <v>0</v>
      </c>
      <c r="G51" s="196">
        <f>E51*F51</f>
        <v>0</v>
      </c>
      <c r="O51" s="190">
        <v>2</v>
      </c>
      <c r="AA51" s="164">
        <v>12</v>
      </c>
      <c r="AB51" s="164">
        <v>0</v>
      </c>
      <c r="AC51" s="164">
        <v>66</v>
      </c>
      <c r="AZ51" s="164">
        <v>1</v>
      </c>
      <c r="BA51" s="164">
        <f>IF(AZ51=1,G51,0)</f>
        <v>0</v>
      </c>
      <c r="BB51" s="164">
        <f>IF(AZ51=2,G51,0)</f>
        <v>0</v>
      </c>
      <c r="BC51" s="164">
        <f>IF(AZ51=3,G51,0)</f>
        <v>0</v>
      </c>
      <c r="BD51" s="164">
        <f>IF(AZ51=4,G51,0)</f>
        <v>0</v>
      </c>
      <c r="BE51" s="164">
        <f>IF(AZ51=5,G51,0)</f>
        <v>0</v>
      </c>
      <c r="CA51" s="197">
        <v>12</v>
      </c>
      <c r="CB51" s="197">
        <v>0</v>
      </c>
      <c r="CZ51" s="164">
        <v>0</v>
      </c>
    </row>
    <row r="52" spans="1:104" x14ac:dyDescent="0.2">
      <c r="A52" s="206"/>
      <c r="B52" s="207" t="s">
        <v>69</v>
      </c>
      <c r="C52" s="208" t="str">
        <f>CONCATENATE(B50," ",C50)</f>
        <v>181 Sadové úpravy</v>
      </c>
      <c r="D52" s="209"/>
      <c r="E52" s="210"/>
      <c r="F52" s="211"/>
      <c r="G52" s="212">
        <f>SUM(G50:G51)</f>
        <v>0</v>
      </c>
      <c r="O52" s="190">
        <v>4</v>
      </c>
      <c r="BA52" s="213">
        <f>SUM(BA50:BA51)</f>
        <v>0</v>
      </c>
      <c r="BB52" s="213">
        <f>SUM(BB50:BB51)</f>
        <v>0</v>
      </c>
      <c r="BC52" s="213">
        <f>SUM(BC50:BC51)</f>
        <v>0</v>
      </c>
      <c r="BD52" s="213">
        <f>SUM(BD50:BD51)</f>
        <v>0</v>
      </c>
      <c r="BE52" s="213">
        <f>SUM(BE50:BE51)</f>
        <v>0</v>
      </c>
    </row>
    <row r="53" spans="1:104" x14ac:dyDescent="0.2">
      <c r="A53" s="183" t="s">
        <v>66</v>
      </c>
      <c r="B53" s="184" t="s">
        <v>147</v>
      </c>
      <c r="C53" s="185" t="s">
        <v>148</v>
      </c>
      <c r="D53" s="186"/>
      <c r="E53" s="187"/>
      <c r="F53" s="187"/>
      <c r="G53" s="188"/>
      <c r="H53" s="189"/>
      <c r="I53" s="189"/>
      <c r="O53" s="190">
        <v>1</v>
      </c>
    </row>
    <row r="54" spans="1:104" x14ac:dyDescent="0.2">
      <c r="A54" s="191">
        <v>22</v>
      </c>
      <c r="B54" s="192" t="s">
        <v>149</v>
      </c>
      <c r="C54" s="193" t="s">
        <v>150</v>
      </c>
      <c r="D54" s="194" t="s">
        <v>93</v>
      </c>
      <c r="E54" s="195">
        <v>16</v>
      </c>
      <c r="F54" s="195">
        <v>0</v>
      </c>
      <c r="G54" s="196">
        <f>E54*F54</f>
        <v>0</v>
      </c>
      <c r="O54" s="190">
        <v>2</v>
      </c>
      <c r="AA54" s="164">
        <v>1</v>
      </c>
      <c r="AB54" s="164">
        <v>1</v>
      </c>
      <c r="AC54" s="164">
        <v>1</v>
      </c>
      <c r="AZ54" s="164">
        <v>1</v>
      </c>
      <c r="BA54" s="164">
        <f>IF(AZ54=1,G54,0)</f>
        <v>0</v>
      </c>
      <c r="BB54" s="164">
        <f>IF(AZ54=2,G54,0)</f>
        <v>0</v>
      </c>
      <c r="BC54" s="164">
        <f>IF(AZ54=3,G54,0)</f>
        <v>0</v>
      </c>
      <c r="BD54" s="164">
        <f>IF(AZ54=4,G54,0)</f>
        <v>0</v>
      </c>
      <c r="BE54" s="164">
        <f>IF(AZ54=5,G54,0)</f>
        <v>0</v>
      </c>
      <c r="CA54" s="197">
        <v>1</v>
      </c>
      <c r="CB54" s="197">
        <v>1</v>
      </c>
      <c r="CZ54" s="164">
        <v>2.16</v>
      </c>
    </row>
    <row r="55" spans="1:104" x14ac:dyDescent="0.2">
      <c r="A55" s="198"/>
      <c r="B55" s="200"/>
      <c r="C55" s="201" t="s">
        <v>151</v>
      </c>
      <c r="D55" s="202"/>
      <c r="E55" s="203">
        <v>16</v>
      </c>
      <c r="F55" s="204"/>
      <c r="G55" s="205"/>
      <c r="M55" s="199" t="s">
        <v>151</v>
      </c>
      <c r="O55" s="190"/>
    </row>
    <row r="56" spans="1:104" ht="22.5" x14ac:dyDescent="0.2">
      <c r="A56" s="191">
        <v>23</v>
      </c>
      <c r="B56" s="192" t="s">
        <v>152</v>
      </c>
      <c r="C56" s="193" t="s">
        <v>153</v>
      </c>
      <c r="D56" s="194" t="s">
        <v>93</v>
      </c>
      <c r="E56" s="195">
        <v>63.36</v>
      </c>
      <c r="F56" s="195">
        <v>0</v>
      </c>
      <c r="G56" s="196">
        <f>E56*F56</f>
        <v>0</v>
      </c>
      <c r="O56" s="190">
        <v>2</v>
      </c>
      <c r="AA56" s="164">
        <v>1</v>
      </c>
      <c r="AB56" s="164">
        <v>1</v>
      </c>
      <c r="AC56" s="164">
        <v>1</v>
      </c>
      <c r="AZ56" s="164">
        <v>1</v>
      </c>
      <c r="BA56" s="164">
        <f>IF(AZ56=1,G56,0)</f>
        <v>0</v>
      </c>
      <c r="BB56" s="164">
        <f>IF(AZ56=2,G56,0)</f>
        <v>0</v>
      </c>
      <c r="BC56" s="164">
        <f>IF(AZ56=3,G56,0)</f>
        <v>0</v>
      </c>
      <c r="BD56" s="164">
        <f>IF(AZ56=4,G56,0)</f>
        <v>0</v>
      </c>
      <c r="BE56" s="164">
        <f>IF(AZ56=5,G56,0)</f>
        <v>0</v>
      </c>
      <c r="CA56" s="197">
        <v>1</v>
      </c>
      <c r="CB56" s="197">
        <v>1</v>
      </c>
      <c r="CZ56" s="164">
        <v>2.16</v>
      </c>
    </row>
    <row r="57" spans="1:104" x14ac:dyDescent="0.2">
      <c r="A57" s="198"/>
      <c r="B57" s="200"/>
      <c r="C57" s="201" t="s">
        <v>154</v>
      </c>
      <c r="D57" s="202"/>
      <c r="E57" s="203">
        <v>63.36</v>
      </c>
      <c r="F57" s="204"/>
      <c r="G57" s="205"/>
      <c r="M57" s="199" t="s">
        <v>154</v>
      </c>
      <c r="O57" s="190"/>
    </row>
    <row r="58" spans="1:104" ht="22.5" x14ac:dyDescent="0.2">
      <c r="A58" s="191">
        <v>24</v>
      </c>
      <c r="B58" s="192" t="s">
        <v>155</v>
      </c>
      <c r="C58" s="193" t="s">
        <v>156</v>
      </c>
      <c r="D58" s="194" t="s">
        <v>85</v>
      </c>
      <c r="E58" s="195">
        <v>1160</v>
      </c>
      <c r="F58" s="195">
        <v>0</v>
      </c>
      <c r="G58" s="196">
        <f>E58*F58</f>
        <v>0</v>
      </c>
      <c r="O58" s="190">
        <v>2</v>
      </c>
      <c r="AA58" s="164">
        <v>1</v>
      </c>
      <c r="AB58" s="164">
        <v>1</v>
      </c>
      <c r="AC58" s="164">
        <v>1</v>
      </c>
      <c r="AZ58" s="164">
        <v>1</v>
      </c>
      <c r="BA58" s="164">
        <f>IF(AZ58=1,G58,0)</f>
        <v>0</v>
      </c>
      <c r="BB58" s="164">
        <f>IF(AZ58=2,G58,0)</f>
        <v>0</v>
      </c>
      <c r="BC58" s="164">
        <f>IF(AZ58=3,G58,0)</f>
        <v>0</v>
      </c>
      <c r="BD58" s="164">
        <f>IF(AZ58=4,G58,0)</f>
        <v>0</v>
      </c>
      <c r="BE58" s="164">
        <f>IF(AZ58=5,G58,0)</f>
        <v>0</v>
      </c>
      <c r="CA58" s="197">
        <v>1</v>
      </c>
      <c r="CB58" s="197">
        <v>1</v>
      </c>
      <c r="CZ58" s="164">
        <v>0.41099999999999998</v>
      </c>
    </row>
    <row r="59" spans="1:104" x14ac:dyDescent="0.2">
      <c r="A59" s="198"/>
      <c r="B59" s="200"/>
      <c r="C59" s="201" t="s">
        <v>157</v>
      </c>
      <c r="D59" s="202"/>
      <c r="E59" s="203">
        <v>1136</v>
      </c>
      <c r="F59" s="204"/>
      <c r="G59" s="205"/>
      <c r="M59" s="199" t="s">
        <v>157</v>
      </c>
      <c r="O59" s="190"/>
    </row>
    <row r="60" spans="1:104" x14ac:dyDescent="0.2">
      <c r="A60" s="198"/>
      <c r="B60" s="200"/>
      <c r="C60" s="201" t="s">
        <v>158</v>
      </c>
      <c r="D60" s="202"/>
      <c r="E60" s="203">
        <v>24</v>
      </c>
      <c r="F60" s="204"/>
      <c r="G60" s="205"/>
      <c r="M60" s="199" t="s">
        <v>158</v>
      </c>
      <c r="O60" s="190"/>
    </row>
    <row r="61" spans="1:104" x14ac:dyDescent="0.2">
      <c r="A61" s="191">
        <v>25</v>
      </c>
      <c r="B61" s="192" t="s">
        <v>159</v>
      </c>
      <c r="C61" s="193" t="s">
        <v>160</v>
      </c>
      <c r="D61" s="194" t="s">
        <v>85</v>
      </c>
      <c r="E61" s="195">
        <v>732</v>
      </c>
      <c r="F61" s="195">
        <v>0</v>
      </c>
      <c r="G61" s="196">
        <f>E61*F61</f>
        <v>0</v>
      </c>
      <c r="O61" s="190">
        <v>2</v>
      </c>
      <c r="AA61" s="164">
        <v>1</v>
      </c>
      <c r="AB61" s="164">
        <v>0</v>
      </c>
      <c r="AC61" s="164">
        <v>0</v>
      </c>
      <c r="AZ61" s="164">
        <v>1</v>
      </c>
      <c r="BA61" s="164">
        <f>IF(AZ61=1,G61,0)</f>
        <v>0</v>
      </c>
      <c r="BB61" s="164">
        <f>IF(AZ61=2,G61,0)</f>
        <v>0</v>
      </c>
      <c r="BC61" s="164">
        <f>IF(AZ61=3,G61,0)</f>
        <v>0</v>
      </c>
      <c r="BD61" s="164">
        <f>IF(AZ61=4,G61,0)</f>
        <v>0</v>
      </c>
      <c r="BE61" s="164">
        <f>IF(AZ61=5,G61,0)</f>
        <v>0</v>
      </c>
      <c r="CA61" s="197">
        <v>1</v>
      </c>
      <c r="CB61" s="197">
        <v>0</v>
      </c>
      <c r="CZ61" s="164">
        <v>0</v>
      </c>
    </row>
    <row r="62" spans="1:104" x14ac:dyDescent="0.2">
      <c r="A62" s="198"/>
      <c r="B62" s="200"/>
      <c r="C62" s="201" t="s">
        <v>161</v>
      </c>
      <c r="D62" s="202"/>
      <c r="E62" s="203">
        <v>732</v>
      </c>
      <c r="F62" s="204"/>
      <c r="G62" s="205"/>
      <c r="M62" s="199" t="s">
        <v>161</v>
      </c>
      <c r="O62" s="190"/>
    </row>
    <row r="63" spans="1:104" x14ac:dyDescent="0.2">
      <c r="A63" s="191">
        <v>26</v>
      </c>
      <c r="B63" s="192" t="s">
        <v>162</v>
      </c>
      <c r="C63" s="193" t="s">
        <v>163</v>
      </c>
      <c r="D63" s="194" t="s">
        <v>85</v>
      </c>
      <c r="E63" s="195">
        <v>1065</v>
      </c>
      <c r="F63" s="195">
        <v>0</v>
      </c>
      <c r="G63" s="196">
        <f>E63*F63</f>
        <v>0</v>
      </c>
      <c r="O63" s="190">
        <v>2</v>
      </c>
      <c r="AA63" s="164">
        <v>1</v>
      </c>
      <c r="AB63" s="164">
        <v>0</v>
      </c>
      <c r="AC63" s="164">
        <v>0</v>
      </c>
      <c r="AZ63" s="164">
        <v>1</v>
      </c>
      <c r="BA63" s="164">
        <f>IF(AZ63=1,G63,0)</f>
        <v>0</v>
      </c>
      <c r="BB63" s="164">
        <f>IF(AZ63=2,G63,0)</f>
        <v>0</v>
      </c>
      <c r="BC63" s="164">
        <f>IF(AZ63=3,G63,0)</f>
        <v>0</v>
      </c>
      <c r="BD63" s="164">
        <f>IF(AZ63=4,G63,0)</f>
        <v>0</v>
      </c>
      <c r="BE63" s="164">
        <f>IF(AZ63=5,G63,0)</f>
        <v>0</v>
      </c>
      <c r="CA63" s="197">
        <v>1</v>
      </c>
      <c r="CB63" s="197">
        <v>0</v>
      </c>
      <c r="CZ63" s="164">
        <v>0</v>
      </c>
    </row>
    <row r="64" spans="1:104" x14ac:dyDescent="0.2">
      <c r="A64" s="198"/>
      <c r="B64" s="200"/>
      <c r="C64" s="201" t="s">
        <v>164</v>
      </c>
      <c r="D64" s="202"/>
      <c r="E64" s="203">
        <v>1041</v>
      </c>
      <c r="F64" s="204"/>
      <c r="G64" s="205"/>
      <c r="M64" s="199" t="s">
        <v>164</v>
      </c>
      <c r="O64" s="190"/>
    </row>
    <row r="65" spans="1:104" x14ac:dyDescent="0.2">
      <c r="A65" s="198"/>
      <c r="B65" s="200"/>
      <c r="C65" s="201" t="s">
        <v>165</v>
      </c>
      <c r="D65" s="202"/>
      <c r="E65" s="203">
        <v>24</v>
      </c>
      <c r="F65" s="204"/>
      <c r="G65" s="205"/>
      <c r="M65" s="199" t="s">
        <v>165</v>
      </c>
      <c r="O65" s="190"/>
    </row>
    <row r="66" spans="1:104" x14ac:dyDescent="0.2">
      <c r="A66" s="191">
        <v>27</v>
      </c>
      <c r="B66" s="192" t="s">
        <v>166</v>
      </c>
      <c r="C66" s="193" t="s">
        <v>167</v>
      </c>
      <c r="D66" s="194" t="s">
        <v>85</v>
      </c>
      <c r="E66" s="195">
        <v>732</v>
      </c>
      <c r="F66" s="195">
        <v>0</v>
      </c>
      <c r="G66" s="196">
        <f>E66*F66</f>
        <v>0</v>
      </c>
      <c r="O66" s="190">
        <v>2</v>
      </c>
      <c r="AA66" s="164">
        <v>1</v>
      </c>
      <c r="AB66" s="164">
        <v>1</v>
      </c>
      <c r="AC66" s="164">
        <v>1</v>
      </c>
      <c r="AZ66" s="164">
        <v>1</v>
      </c>
      <c r="BA66" s="164">
        <f>IF(AZ66=1,G66,0)</f>
        <v>0</v>
      </c>
      <c r="BB66" s="164">
        <f>IF(AZ66=2,G66,0)</f>
        <v>0</v>
      </c>
      <c r="BC66" s="164">
        <f>IF(AZ66=3,G66,0)</f>
        <v>0</v>
      </c>
      <c r="BD66" s="164">
        <f>IF(AZ66=4,G66,0)</f>
        <v>0</v>
      </c>
      <c r="BE66" s="164">
        <f>IF(AZ66=5,G66,0)</f>
        <v>0</v>
      </c>
      <c r="CA66" s="197">
        <v>1</v>
      </c>
      <c r="CB66" s="197">
        <v>1</v>
      </c>
      <c r="CZ66" s="164">
        <v>0.2024</v>
      </c>
    </row>
    <row r="67" spans="1:104" x14ac:dyDescent="0.2">
      <c r="A67" s="198"/>
      <c r="B67" s="200"/>
      <c r="C67" s="201" t="s">
        <v>168</v>
      </c>
      <c r="D67" s="202"/>
      <c r="E67" s="203">
        <v>732</v>
      </c>
      <c r="F67" s="204"/>
      <c r="G67" s="205"/>
      <c r="M67" s="199" t="s">
        <v>168</v>
      </c>
      <c r="O67" s="190"/>
    </row>
    <row r="68" spans="1:104" x14ac:dyDescent="0.2">
      <c r="A68" s="198"/>
      <c r="B68" s="200"/>
      <c r="C68" s="201" t="s">
        <v>77</v>
      </c>
      <c r="D68" s="202"/>
      <c r="E68" s="203">
        <v>0</v>
      </c>
      <c r="F68" s="204"/>
      <c r="G68" s="205"/>
      <c r="M68" s="199">
        <v>0</v>
      </c>
      <c r="O68" s="190"/>
    </row>
    <row r="69" spans="1:104" x14ac:dyDescent="0.2">
      <c r="A69" s="191">
        <v>28</v>
      </c>
      <c r="B69" s="192" t="s">
        <v>169</v>
      </c>
      <c r="C69" s="193" t="s">
        <v>170</v>
      </c>
      <c r="D69" s="194" t="s">
        <v>85</v>
      </c>
      <c r="E69" s="195">
        <v>915</v>
      </c>
      <c r="F69" s="195">
        <v>0</v>
      </c>
      <c r="G69" s="196">
        <f>E69*F69</f>
        <v>0</v>
      </c>
      <c r="O69" s="190">
        <v>2</v>
      </c>
      <c r="AA69" s="164">
        <v>1</v>
      </c>
      <c r="AB69" s="164">
        <v>1</v>
      </c>
      <c r="AC69" s="164">
        <v>1</v>
      </c>
      <c r="AZ69" s="164">
        <v>1</v>
      </c>
      <c r="BA69" s="164">
        <f>IF(AZ69=1,G69,0)</f>
        <v>0</v>
      </c>
      <c r="BB69" s="164">
        <f>IF(AZ69=2,G69,0)</f>
        <v>0</v>
      </c>
      <c r="BC69" s="164">
        <f>IF(AZ69=3,G69,0)</f>
        <v>0</v>
      </c>
      <c r="BD69" s="164">
        <f>IF(AZ69=4,G69,0)</f>
        <v>0</v>
      </c>
      <c r="BE69" s="164">
        <f>IF(AZ69=5,G69,0)</f>
        <v>0</v>
      </c>
      <c r="CA69" s="197">
        <v>1</v>
      </c>
      <c r="CB69" s="197">
        <v>1</v>
      </c>
      <c r="CZ69" s="164">
        <v>0.30360999999999999</v>
      </c>
    </row>
    <row r="70" spans="1:104" x14ac:dyDescent="0.2">
      <c r="A70" s="198"/>
      <c r="B70" s="200"/>
      <c r="C70" s="201" t="s">
        <v>171</v>
      </c>
      <c r="D70" s="202"/>
      <c r="E70" s="203">
        <v>891</v>
      </c>
      <c r="F70" s="204"/>
      <c r="G70" s="205"/>
      <c r="M70" s="199" t="s">
        <v>171</v>
      </c>
      <c r="O70" s="190"/>
    </row>
    <row r="71" spans="1:104" x14ac:dyDescent="0.2">
      <c r="A71" s="198"/>
      <c r="B71" s="200"/>
      <c r="C71" s="201" t="s">
        <v>158</v>
      </c>
      <c r="D71" s="202"/>
      <c r="E71" s="203">
        <v>24</v>
      </c>
      <c r="F71" s="204"/>
      <c r="G71" s="205"/>
      <c r="M71" s="199" t="s">
        <v>158</v>
      </c>
      <c r="O71" s="190"/>
    </row>
    <row r="72" spans="1:104" ht="22.5" x14ac:dyDescent="0.2">
      <c r="A72" s="191">
        <v>29</v>
      </c>
      <c r="B72" s="192" t="s">
        <v>172</v>
      </c>
      <c r="C72" s="193" t="s">
        <v>173</v>
      </c>
      <c r="D72" s="194" t="s">
        <v>85</v>
      </c>
      <c r="E72" s="195">
        <v>1160</v>
      </c>
      <c r="F72" s="195">
        <v>0</v>
      </c>
      <c r="G72" s="196">
        <f>E72*F72</f>
        <v>0</v>
      </c>
      <c r="O72" s="190">
        <v>2</v>
      </c>
      <c r="AA72" s="164">
        <v>1</v>
      </c>
      <c r="AB72" s="164">
        <v>0</v>
      </c>
      <c r="AC72" s="164">
        <v>0</v>
      </c>
      <c r="AZ72" s="164">
        <v>1</v>
      </c>
      <c r="BA72" s="164">
        <f>IF(AZ72=1,G72,0)</f>
        <v>0</v>
      </c>
      <c r="BB72" s="164">
        <f>IF(AZ72=2,G72,0)</f>
        <v>0</v>
      </c>
      <c r="BC72" s="164">
        <f>IF(AZ72=3,G72,0)</f>
        <v>0</v>
      </c>
      <c r="BD72" s="164">
        <f>IF(AZ72=4,G72,0)</f>
        <v>0</v>
      </c>
      <c r="BE72" s="164">
        <f>IF(AZ72=5,G72,0)</f>
        <v>0</v>
      </c>
      <c r="CA72" s="197">
        <v>1</v>
      </c>
      <c r="CB72" s="197">
        <v>0</v>
      </c>
      <c r="CZ72" s="164">
        <v>6.0999999999999999E-2</v>
      </c>
    </row>
    <row r="73" spans="1:104" x14ac:dyDescent="0.2">
      <c r="A73" s="198"/>
      <c r="B73" s="200"/>
      <c r="C73" s="201" t="s">
        <v>174</v>
      </c>
      <c r="D73" s="202"/>
      <c r="E73" s="203">
        <v>1136</v>
      </c>
      <c r="F73" s="204"/>
      <c r="G73" s="205"/>
      <c r="M73" s="199" t="s">
        <v>174</v>
      </c>
      <c r="O73" s="190"/>
    </row>
    <row r="74" spans="1:104" x14ac:dyDescent="0.2">
      <c r="A74" s="198"/>
      <c r="B74" s="200"/>
      <c r="C74" s="201" t="s">
        <v>158</v>
      </c>
      <c r="D74" s="202"/>
      <c r="E74" s="203">
        <v>24</v>
      </c>
      <c r="F74" s="204"/>
      <c r="G74" s="205"/>
      <c r="M74" s="199" t="s">
        <v>158</v>
      </c>
      <c r="O74" s="190"/>
    </row>
    <row r="75" spans="1:104" x14ac:dyDescent="0.2">
      <c r="A75" s="191">
        <v>30</v>
      </c>
      <c r="B75" s="192" t="s">
        <v>175</v>
      </c>
      <c r="C75" s="193" t="s">
        <v>176</v>
      </c>
      <c r="D75" s="194" t="s">
        <v>85</v>
      </c>
      <c r="E75" s="195">
        <v>672</v>
      </c>
      <c r="F75" s="195">
        <v>0</v>
      </c>
      <c r="G75" s="196">
        <f>E75*F75</f>
        <v>0</v>
      </c>
      <c r="O75" s="190">
        <v>2</v>
      </c>
      <c r="AA75" s="164">
        <v>1</v>
      </c>
      <c r="AB75" s="164">
        <v>1</v>
      </c>
      <c r="AC75" s="164">
        <v>1</v>
      </c>
      <c r="AZ75" s="164">
        <v>1</v>
      </c>
      <c r="BA75" s="164">
        <f>IF(AZ75=1,G75,0)</f>
        <v>0</v>
      </c>
      <c r="BB75" s="164">
        <f>IF(AZ75=2,G75,0)</f>
        <v>0</v>
      </c>
      <c r="BC75" s="164">
        <f>IF(AZ75=3,G75,0)</f>
        <v>0</v>
      </c>
      <c r="BD75" s="164">
        <f>IF(AZ75=4,G75,0)</f>
        <v>0</v>
      </c>
      <c r="BE75" s="164">
        <f>IF(AZ75=5,G75,0)</f>
        <v>0</v>
      </c>
      <c r="CA75" s="197">
        <v>1</v>
      </c>
      <c r="CB75" s="197">
        <v>1</v>
      </c>
      <c r="CZ75" s="164">
        <v>7.3899999999999993E-2</v>
      </c>
    </row>
    <row r="76" spans="1:104" x14ac:dyDescent="0.2">
      <c r="A76" s="198"/>
      <c r="B76" s="200"/>
      <c r="C76" s="201" t="s">
        <v>177</v>
      </c>
      <c r="D76" s="202"/>
      <c r="E76" s="203">
        <v>648</v>
      </c>
      <c r="F76" s="204"/>
      <c r="G76" s="205"/>
      <c r="M76" s="199" t="s">
        <v>177</v>
      </c>
      <c r="O76" s="190"/>
    </row>
    <row r="77" spans="1:104" x14ac:dyDescent="0.2">
      <c r="A77" s="198"/>
      <c r="B77" s="200"/>
      <c r="C77" s="201" t="s">
        <v>158</v>
      </c>
      <c r="D77" s="202"/>
      <c r="E77" s="203">
        <v>24</v>
      </c>
      <c r="F77" s="204"/>
      <c r="G77" s="205"/>
      <c r="M77" s="199" t="s">
        <v>158</v>
      </c>
      <c r="O77" s="190"/>
    </row>
    <row r="78" spans="1:104" x14ac:dyDescent="0.2">
      <c r="A78" s="191">
        <v>31</v>
      </c>
      <c r="B78" s="192" t="s">
        <v>178</v>
      </c>
      <c r="C78" s="193" t="s">
        <v>179</v>
      </c>
      <c r="D78" s="194" t="s">
        <v>85</v>
      </c>
      <c r="E78" s="195">
        <v>1136</v>
      </c>
      <c r="F78" s="195">
        <v>0</v>
      </c>
      <c r="G78" s="196">
        <f>E78*F78</f>
        <v>0</v>
      </c>
      <c r="O78" s="190">
        <v>2</v>
      </c>
      <c r="AA78" s="164">
        <v>1</v>
      </c>
      <c r="AB78" s="164">
        <v>1</v>
      </c>
      <c r="AC78" s="164">
        <v>1</v>
      </c>
      <c r="AZ78" s="164">
        <v>1</v>
      </c>
      <c r="BA78" s="164">
        <f>IF(AZ78=1,G78,0)</f>
        <v>0</v>
      </c>
      <c r="BB78" s="164">
        <f>IF(AZ78=2,G78,0)</f>
        <v>0</v>
      </c>
      <c r="BC78" s="164">
        <f>IF(AZ78=3,G78,0)</f>
        <v>0</v>
      </c>
      <c r="BD78" s="164">
        <f>IF(AZ78=4,G78,0)</f>
        <v>0</v>
      </c>
      <c r="BE78" s="164">
        <f>IF(AZ78=5,G78,0)</f>
        <v>0</v>
      </c>
      <c r="CA78" s="197">
        <v>1</v>
      </c>
      <c r="CB78" s="197">
        <v>1</v>
      </c>
      <c r="CZ78" s="164">
        <v>1E-4</v>
      </c>
    </row>
    <row r="79" spans="1:104" x14ac:dyDescent="0.2">
      <c r="A79" s="198"/>
      <c r="B79" s="200"/>
      <c r="C79" s="201" t="s">
        <v>180</v>
      </c>
      <c r="D79" s="202"/>
      <c r="E79" s="203">
        <v>1136</v>
      </c>
      <c r="F79" s="204"/>
      <c r="G79" s="205"/>
      <c r="M79" s="199" t="s">
        <v>180</v>
      </c>
      <c r="O79" s="190"/>
    </row>
    <row r="80" spans="1:104" x14ac:dyDescent="0.2">
      <c r="A80" s="191">
        <v>32</v>
      </c>
      <c r="B80" s="192" t="s">
        <v>181</v>
      </c>
      <c r="C80" s="193" t="s">
        <v>182</v>
      </c>
      <c r="D80" s="194" t="s">
        <v>93</v>
      </c>
      <c r="E80" s="195">
        <v>19.440000000000001</v>
      </c>
      <c r="F80" s="195">
        <v>0</v>
      </c>
      <c r="G80" s="196">
        <f>E80*F80</f>
        <v>0</v>
      </c>
      <c r="O80" s="190">
        <v>2</v>
      </c>
      <c r="AA80" s="164">
        <v>1</v>
      </c>
      <c r="AB80" s="164">
        <v>1</v>
      </c>
      <c r="AC80" s="164">
        <v>1</v>
      </c>
      <c r="AZ80" s="164">
        <v>1</v>
      </c>
      <c r="BA80" s="164">
        <f>IF(AZ80=1,G80,0)</f>
        <v>0</v>
      </c>
      <c r="BB80" s="164">
        <f>IF(AZ80=2,G80,0)</f>
        <v>0</v>
      </c>
      <c r="BC80" s="164">
        <f>IF(AZ80=3,G80,0)</f>
        <v>0</v>
      </c>
      <c r="BD80" s="164">
        <f>IF(AZ80=4,G80,0)</f>
        <v>0</v>
      </c>
      <c r="BE80" s="164">
        <f>IF(AZ80=5,G80,0)</f>
        <v>0</v>
      </c>
      <c r="CA80" s="197">
        <v>1</v>
      </c>
      <c r="CB80" s="197">
        <v>1</v>
      </c>
      <c r="CZ80" s="164">
        <v>1.837</v>
      </c>
    </row>
    <row r="81" spans="1:104" x14ac:dyDescent="0.2">
      <c r="A81" s="198"/>
      <c r="B81" s="200"/>
      <c r="C81" s="201" t="s">
        <v>183</v>
      </c>
      <c r="D81" s="202"/>
      <c r="E81" s="203">
        <v>19.440000000000001</v>
      </c>
      <c r="F81" s="204"/>
      <c r="G81" s="205"/>
      <c r="M81" s="199" t="s">
        <v>183</v>
      </c>
      <c r="O81" s="190"/>
    </row>
    <row r="82" spans="1:104" x14ac:dyDescent="0.2">
      <c r="A82" s="191">
        <v>33</v>
      </c>
      <c r="B82" s="192" t="s">
        <v>184</v>
      </c>
      <c r="C82" s="193" t="s">
        <v>185</v>
      </c>
      <c r="D82" s="194" t="s">
        <v>85</v>
      </c>
      <c r="E82" s="195">
        <v>685.44</v>
      </c>
      <c r="F82" s="195">
        <v>0</v>
      </c>
      <c r="G82" s="196">
        <f>E82*F82</f>
        <v>0</v>
      </c>
      <c r="O82" s="190">
        <v>2</v>
      </c>
      <c r="AA82" s="164">
        <v>3</v>
      </c>
      <c r="AB82" s="164">
        <v>1</v>
      </c>
      <c r="AC82" s="164" t="s">
        <v>184</v>
      </c>
      <c r="AZ82" s="164">
        <v>1</v>
      </c>
      <c r="BA82" s="164">
        <f>IF(AZ82=1,G82,0)</f>
        <v>0</v>
      </c>
      <c r="BB82" s="164">
        <f>IF(AZ82=2,G82,0)</f>
        <v>0</v>
      </c>
      <c r="BC82" s="164">
        <f>IF(AZ82=3,G82,0)</f>
        <v>0</v>
      </c>
      <c r="BD82" s="164">
        <f>IF(AZ82=4,G82,0)</f>
        <v>0</v>
      </c>
      <c r="BE82" s="164">
        <f>IF(AZ82=5,G82,0)</f>
        <v>0</v>
      </c>
      <c r="CA82" s="197">
        <v>3</v>
      </c>
      <c r="CB82" s="197">
        <v>1</v>
      </c>
      <c r="CZ82" s="164">
        <v>0</v>
      </c>
    </row>
    <row r="83" spans="1:104" x14ac:dyDescent="0.2">
      <c r="A83" s="198"/>
      <c r="B83" s="200"/>
      <c r="C83" s="201" t="s">
        <v>186</v>
      </c>
      <c r="D83" s="202"/>
      <c r="E83" s="203">
        <v>660.96</v>
      </c>
      <c r="F83" s="204"/>
      <c r="G83" s="205"/>
      <c r="M83" s="199" t="s">
        <v>186</v>
      </c>
      <c r="O83" s="190"/>
    </row>
    <row r="84" spans="1:104" x14ac:dyDescent="0.2">
      <c r="A84" s="198"/>
      <c r="B84" s="200"/>
      <c r="C84" s="201" t="s">
        <v>187</v>
      </c>
      <c r="D84" s="202"/>
      <c r="E84" s="203">
        <v>24.48</v>
      </c>
      <c r="F84" s="204"/>
      <c r="G84" s="205"/>
      <c r="M84" s="199" t="s">
        <v>187</v>
      </c>
      <c r="O84" s="190"/>
    </row>
    <row r="85" spans="1:104" x14ac:dyDescent="0.2">
      <c r="A85" s="191">
        <v>34</v>
      </c>
      <c r="B85" s="192" t="s">
        <v>188</v>
      </c>
      <c r="C85" s="193" t="s">
        <v>189</v>
      </c>
      <c r="D85" s="194" t="s">
        <v>85</v>
      </c>
      <c r="E85" s="195">
        <v>2746</v>
      </c>
      <c r="F85" s="195">
        <v>0</v>
      </c>
      <c r="G85" s="196">
        <f>E85*F85</f>
        <v>0</v>
      </c>
      <c r="O85" s="190">
        <v>2</v>
      </c>
      <c r="AA85" s="164">
        <v>3</v>
      </c>
      <c r="AB85" s="164">
        <v>7</v>
      </c>
      <c r="AC85" s="164">
        <v>693106581</v>
      </c>
      <c r="AZ85" s="164">
        <v>1</v>
      </c>
      <c r="BA85" s="164">
        <f>IF(AZ85=1,G85,0)</f>
        <v>0</v>
      </c>
      <c r="BB85" s="164">
        <f>IF(AZ85=2,G85,0)</f>
        <v>0</v>
      </c>
      <c r="BC85" s="164">
        <f>IF(AZ85=3,G85,0)</f>
        <v>0</v>
      </c>
      <c r="BD85" s="164">
        <f>IF(AZ85=4,G85,0)</f>
        <v>0</v>
      </c>
      <c r="BE85" s="164">
        <f>IF(AZ85=5,G85,0)</f>
        <v>0</v>
      </c>
      <c r="CA85" s="197">
        <v>3</v>
      </c>
      <c r="CB85" s="197">
        <v>7</v>
      </c>
      <c r="CZ85" s="164">
        <v>5.9999999999999995E-4</v>
      </c>
    </row>
    <row r="86" spans="1:104" x14ac:dyDescent="0.2">
      <c r="A86" s="198"/>
      <c r="B86" s="200"/>
      <c r="C86" s="201" t="s">
        <v>190</v>
      </c>
      <c r="D86" s="202"/>
      <c r="E86" s="203">
        <v>2746</v>
      </c>
      <c r="F86" s="204"/>
      <c r="G86" s="205"/>
      <c r="M86" s="199" t="s">
        <v>190</v>
      </c>
      <c r="O86" s="190"/>
    </row>
    <row r="87" spans="1:104" x14ac:dyDescent="0.2">
      <c r="A87" s="206"/>
      <c r="B87" s="207" t="s">
        <v>69</v>
      </c>
      <c r="C87" s="208" t="str">
        <f>CONCATENATE(B53," ",C53)</f>
        <v>46 Zpevněné plochy</v>
      </c>
      <c r="D87" s="209"/>
      <c r="E87" s="210"/>
      <c r="F87" s="211"/>
      <c r="G87" s="212">
        <f>SUM(G53:G86)</f>
        <v>0</v>
      </c>
      <c r="O87" s="190">
        <v>4</v>
      </c>
      <c r="BA87" s="213">
        <f>SUM(BA53:BA86)</f>
        <v>0</v>
      </c>
      <c r="BB87" s="213">
        <f>SUM(BB53:BB86)</f>
        <v>0</v>
      </c>
      <c r="BC87" s="213">
        <f>SUM(BC53:BC86)</f>
        <v>0</v>
      </c>
      <c r="BD87" s="213">
        <f>SUM(BD53:BD86)</f>
        <v>0</v>
      </c>
      <c r="BE87" s="213">
        <f>SUM(BE53:BE86)</f>
        <v>0</v>
      </c>
    </row>
    <row r="88" spans="1:104" x14ac:dyDescent="0.2">
      <c r="A88" s="183" t="s">
        <v>66</v>
      </c>
      <c r="B88" s="184" t="s">
        <v>191</v>
      </c>
      <c r="C88" s="185" t="s">
        <v>192</v>
      </c>
      <c r="D88" s="186"/>
      <c r="E88" s="187"/>
      <c r="F88" s="187"/>
      <c r="G88" s="188"/>
      <c r="H88" s="189"/>
      <c r="I88" s="189"/>
      <c r="O88" s="190">
        <v>1</v>
      </c>
    </row>
    <row r="89" spans="1:104" ht="22.5" x14ac:dyDescent="0.2">
      <c r="A89" s="191">
        <v>35</v>
      </c>
      <c r="B89" s="192" t="s">
        <v>193</v>
      </c>
      <c r="C89" s="193" t="s">
        <v>194</v>
      </c>
      <c r="D89" s="194" t="s">
        <v>89</v>
      </c>
      <c r="E89" s="195">
        <v>1952</v>
      </c>
      <c r="F89" s="195">
        <v>0</v>
      </c>
      <c r="G89" s="196">
        <f>E89*F89</f>
        <v>0</v>
      </c>
      <c r="O89" s="190">
        <v>2</v>
      </c>
      <c r="AA89" s="164">
        <v>1</v>
      </c>
      <c r="AB89" s="164">
        <v>1</v>
      </c>
      <c r="AC89" s="164">
        <v>1</v>
      </c>
      <c r="AZ89" s="164">
        <v>1</v>
      </c>
      <c r="BA89" s="164">
        <f>IF(AZ89=1,G89,0)</f>
        <v>0</v>
      </c>
      <c r="BB89" s="164">
        <f>IF(AZ89=2,G89,0)</f>
        <v>0</v>
      </c>
      <c r="BC89" s="164">
        <f>IF(AZ89=3,G89,0)</f>
        <v>0</v>
      </c>
      <c r="BD89" s="164">
        <f>IF(AZ89=4,G89,0)</f>
        <v>0</v>
      </c>
      <c r="BE89" s="164">
        <f>IF(AZ89=5,G89,0)</f>
        <v>0</v>
      </c>
      <c r="CA89" s="197">
        <v>1</v>
      </c>
      <c r="CB89" s="197">
        <v>1</v>
      </c>
      <c r="CZ89" s="164">
        <v>0.13209000000000001</v>
      </c>
    </row>
    <row r="90" spans="1:104" ht="22.5" x14ac:dyDescent="0.2">
      <c r="A90" s="198"/>
      <c r="B90" s="200"/>
      <c r="C90" s="201" t="s">
        <v>195</v>
      </c>
      <c r="D90" s="202"/>
      <c r="E90" s="203">
        <v>1952</v>
      </c>
      <c r="F90" s="204"/>
      <c r="G90" s="205"/>
      <c r="M90" s="199" t="s">
        <v>195</v>
      </c>
      <c r="O90" s="190"/>
    </row>
    <row r="91" spans="1:104" x14ac:dyDescent="0.2">
      <c r="A91" s="198"/>
      <c r="B91" s="200"/>
      <c r="C91" s="201" t="s">
        <v>196</v>
      </c>
      <c r="D91" s="202"/>
      <c r="E91" s="203">
        <v>0</v>
      </c>
      <c r="F91" s="204"/>
      <c r="G91" s="205"/>
      <c r="M91" s="199" t="s">
        <v>196</v>
      </c>
      <c r="O91" s="190"/>
    </row>
    <row r="92" spans="1:104" ht="22.5" x14ac:dyDescent="0.2">
      <c r="A92" s="191">
        <v>36</v>
      </c>
      <c r="B92" s="192" t="s">
        <v>197</v>
      </c>
      <c r="C92" s="193" t="s">
        <v>198</v>
      </c>
      <c r="D92" s="194" t="s">
        <v>89</v>
      </c>
      <c r="E92" s="195">
        <v>650</v>
      </c>
      <c r="F92" s="195">
        <v>0</v>
      </c>
      <c r="G92" s="196">
        <f>E92*F92</f>
        <v>0</v>
      </c>
      <c r="O92" s="190">
        <v>2</v>
      </c>
      <c r="AA92" s="164">
        <v>1</v>
      </c>
      <c r="AB92" s="164">
        <v>1</v>
      </c>
      <c r="AC92" s="164">
        <v>1</v>
      </c>
      <c r="AZ92" s="164">
        <v>1</v>
      </c>
      <c r="BA92" s="164">
        <f>IF(AZ92=1,G92,0)</f>
        <v>0</v>
      </c>
      <c r="BB92" s="164">
        <f>IF(AZ92=2,G92,0)</f>
        <v>0</v>
      </c>
      <c r="BC92" s="164">
        <f>IF(AZ92=3,G92,0)</f>
        <v>0</v>
      </c>
      <c r="BD92" s="164">
        <f>IF(AZ92=4,G92,0)</f>
        <v>0</v>
      </c>
      <c r="BE92" s="164">
        <f>IF(AZ92=5,G92,0)</f>
        <v>0</v>
      </c>
      <c r="CA92" s="197">
        <v>1</v>
      </c>
      <c r="CB92" s="197">
        <v>1</v>
      </c>
      <c r="CZ92" s="164">
        <v>0.19048999999999999</v>
      </c>
    </row>
    <row r="93" spans="1:104" x14ac:dyDescent="0.2">
      <c r="A93" s="198"/>
      <c r="B93" s="200"/>
      <c r="C93" s="201" t="s">
        <v>199</v>
      </c>
      <c r="D93" s="202"/>
      <c r="E93" s="203">
        <v>650</v>
      </c>
      <c r="F93" s="204"/>
      <c r="G93" s="205"/>
      <c r="M93" s="199" t="s">
        <v>199</v>
      </c>
      <c r="O93" s="190"/>
    </row>
    <row r="94" spans="1:104" ht="22.5" x14ac:dyDescent="0.2">
      <c r="A94" s="191">
        <v>37</v>
      </c>
      <c r="B94" s="192" t="s">
        <v>200</v>
      </c>
      <c r="C94" s="193" t="s">
        <v>201</v>
      </c>
      <c r="D94" s="194" t="s">
        <v>89</v>
      </c>
      <c r="E94" s="195">
        <v>338</v>
      </c>
      <c r="F94" s="195">
        <v>0</v>
      </c>
      <c r="G94" s="196">
        <f>E94*F94</f>
        <v>0</v>
      </c>
      <c r="O94" s="190">
        <v>2</v>
      </c>
      <c r="AA94" s="164">
        <v>1</v>
      </c>
      <c r="AB94" s="164">
        <v>1</v>
      </c>
      <c r="AC94" s="164">
        <v>1</v>
      </c>
      <c r="AZ94" s="164">
        <v>1</v>
      </c>
      <c r="BA94" s="164">
        <f>IF(AZ94=1,G94,0)</f>
        <v>0</v>
      </c>
      <c r="BB94" s="164">
        <f>IF(AZ94=2,G94,0)</f>
        <v>0</v>
      </c>
      <c r="BC94" s="164">
        <f>IF(AZ94=3,G94,0)</f>
        <v>0</v>
      </c>
      <c r="BD94" s="164">
        <f>IF(AZ94=4,G94,0)</f>
        <v>0</v>
      </c>
      <c r="BE94" s="164">
        <f>IF(AZ94=5,G94,0)</f>
        <v>0</v>
      </c>
      <c r="CA94" s="197">
        <v>1</v>
      </c>
      <c r="CB94" s="197">
        <v>1</v>
      </c>
      <c r="CZ94" s="164">
        <v>0.21675</v>
      </c>
    </row>
    <row r="95" spans="1:104" x14ac:dyDescent="0.2">
      <c r="A95" s="198"/>
      <c r="B95" s="200"/>
      <c r="C95" s="201" t="s">
        <v>202</v>
      </c>
      <c r="D95" s="202"/>
      <c r="E95" s="203">
        <v>338</v>
      </c>
      <c r="F95" s="204"/>
      <c r="G95" s="205"/>
      <c r="M95" s="199" t="s">
        <v>202</v>
      </c>
      <c r="O95" s="190"/>
    </row>
    <row r="96" spans="1:104" x14ac:dyDescent="0.2">
      <c r="A96" s="191">
        <v>38</v>
      </c>
      <c r="B96" s="192" t="s">
        <v>203</v>
      </c>
      <c r="C96" s="193" t="s">
        <v>204</v>
      </c>
      <c r="D96" s="194" t="s">
        <v>93</v>
      </c>
      <c r="E96" s="195">
        <v>49.4</v>
      </c>
      <c r="F96" s="195">
        <v>0</v>
      </c>
      <c r="G96" s="196">
        <f>E96*F96</f>
        <v>0</v>
      </c>
      <c r="O96" s="190">
        <v>2</v>
      </c>
      <c r="AA96" s="164">
        <v>1</v>
      </c>
      <c r="AB96" s="164">
        <v>1</v>
      </c>
      <c r="AC96" s="164">
        <v>1</v>
      </c>
      <c r="AZ96" s="164">
        <v>1</v>
      </c>
      <c r="BA96" s="164">
        <f>IF(AZ96=1,G96,0)</f>
        <v>0</v>
      </c>
      <c r="BB96" s="164">
        <f>IF(AZ96=2,G96,0)</f>
        <v>0</v>
      </c>
      <c r="BC96" s="164">
        <f>IF(AZ96=3,G96,0)</f>
        <v>0</v>
      </c>
      <c r="BD96" s="164">
        <f>IF(AZ96=4,G96,0)</f>
        <v>0</v>
      </c>
      <c r="BE96" s="164">
        <f>IF(AZ96=5,G96,0)</f>
        <v>0</v>
      </c>
      <c r="CA96" s="197">
        <v>1</v>
      </c>
      <c r="CB96" s="197">
        <v>1</v>
      </c>
      <c r="CZ96" s="164">
        <v>2.363</v>
      </c>
    </row>
    <row r="97" spans="1:104" x14ac:dyDescent="0.2">
      <c r="A97" s="198"/>
      <c r="B97" s="200"/>
      <c r="C97" s="201" t="s">
        <v>205</v>
      </c>
      <c r="D97" s="202"/>
      <c r="E97" s="203">
        <v>49.4</v>
      </c>
      <c r="F97" s="204"/>
      <c r="G97" s="205"/>
      <c r="M97" s="199" t="s">
        <v>205</v>
      </c>
      <c r="O97" s="190"/>
    </row>
    <row r="98" spans="1:104" x14ac:dyDescent="0.2">
      <c r="A98" s="206"/>
      <c r="B98" s="207" t="s">
        <v>69</v>
      </c>
      <c r="C98" s="208" t="str">
        <f>CONCATENATE(B88," ",C88)</f>
        <v>91 Doplňující práce na komunikaci</v>
      </c>
      <c r="D98" s="209"/>
      <c r="E98" s="210"/>
      <c r="F98" s="211"/>
      <c r="G98" s="212">
        <f>SUM(G88:G97)</f>
        <v>0</v>
      </c>
      <c r="O98" s="190">
        <v>4</v>
      </c>
      <c r="BA98" s="213">
        <f>SUM(BA88:BA97)</f>
        <v>0</v>
      </c>
      <c r="BB98" s="213">
        <f>SUM(BB88:BB97)</f>
        <v>0</v>
      </c>
      <c r="BC98" s="213">
        <f>SUM(BC88:BC97)</f>
        <v>0</v>
      </c>
      <c r="BD98" s="213">
        <f>SUM(BD88:BD97)</f>
        <v>0</v>
      </c>
      <c r="BE98" s="213">
        <f>SUM(BE88:BE97)</f>
        <v>0</v>
      </c>
    </row>
    <row r="99" spans="1:104" x14ac:dyDescent="0.2">
      <c r="A99" s="183" t="s">
        <v>66</v>
      </c>
      <c r="B99" s="184" t="s">
        <v>206</v>
      </c>
      <c r="C99" s="185" t="s">
        <v>207</v>
      </c>
      <c r="D99" s="186"/>
      <c r="E99" s="187"/>
      <c r="F99" s="187"/>
      <c r="G99" s="188"/>
      <c r="H99" s="189"/>
      <c r="I99" s="189"/>
      <c r="O99" s="190">
        <v>1</v>
      </c>
    </row>
    <row r="100" spans="1:104" ht="22.5" x14ac:dyDescent="0.2">
      <c r="A100" s="191">
        <v>39</v>
      </c>
      <c r="B100" s="192" t="s">
        <v>208</v>
      </c>
      <c r="C100" s="193" t="s">
        <v>209</v>
      </c>
      <c r="D100" s="194" t="s">
        <v>89</v>
      </c>
      <c r="E100" s="195">
        <v>18</v>
      </c>
      <c r="F100" s="195">
        <v>0</v>
      </c>
      <c r="G100" s="196">
        <f>E100*F100</f>
        <v>0</v>
      </c>
      <c r="O100" s="190">
        <v>2</v>
      </c>
      <c r="AA100" s="164">
        <v>1</v>
      </c>
      <c r="AB100" s="164">
        <v>0</v>
      </c>
      <c r="AC100" s="164">
        <v>0</v>
      </c>
      <c r="AZ100" s="164">
        <v>1</v>
      </c>
      <c r="BA100" s="164">
        <f>IF(AZ100=1,G100,0)</f>
        <v>0</v>
      </c>
      <c r="BB100" s="164">
        <f>IF(AZ100=2,G100,0)</f>
        <v>0</v>
      </c>
      <c r="BC100" s="164">
        <f>IF(AZ100=3,G100,0)</f>
        <v>0</v>
      </c>
      <c r="BD100" s="164">
        <f>IF(AZ100=4,G100,0)</f>
        <v>0</v>
      </c>
      <c r="BE100" s="164">
        <f>IF(AZ100=5,G100,0)</f>
        <v>0</v>
      </c>
      <c r="CA100" s="197">
        <v>1</v>
      </c>
      <c r="CB100" s="197">
        <v>0</v>
      </c>
      <c r="CZ100" s="164">
        <v>0.29221000000000003</v>
      </c>
    </row>
    <row r="101" spans="1:104" x14ac:dyDescent="0.2">
      <c r="A101" s="198"/>
      <c r="B101" s="200"/>
      <c r="C101" s="201" t="s">
        <v>210</v>
      </c>
      <c r="D101" s="202"/>
      <c r="E101" s="203">
        <v>18</v>
      </c>
      <c r="F101" s="204"/>
      <c r="G101" s="205"/>
      <c r="M101" s="199" t="s">
        <v>210</v>
      </c>
      <c r="O101" s="190"/>
    </row>
    <row r="102" spans="1:104" x14ac:dyDescent="0.2">
      <c r="A102" s="191">
        <v>40</v>
      </c>
      <c r="B102" s="192" t="s">
        <v>211</v>
      </c>
      <c r="C102" s="193" t="s">
        <v>212</v>
      </c>
      <c r="D102" s="194" t="s">
        <v>89</v>
      </c>
      <c r="E102" s="195">
        <v>18</v>
      </c>
      <c r="F102" s="195">
        <v>0</v>
      </c>
      <c r="G102" s="196">
        <f>E102*F102</f>
        <v>0</v>
      </c>
      <c r="O102" s="190">
        <v>2</v>
      </c>
      <c r="AA102" s="164">
        <v>12</v>
      </c>
      <c r="AB102" s="164">
        <v>0</v>
      </c>
      <c r="AC102" s="164">
        <v>69</v>
      </c>
      <c r="AZ102" s="164">
        <v>1</v>
      </c>
      <c r="BA102" s="164">
        <f>IF(AZ102=1,G102,0)</f>
        <v>0</v>
      </c>
      <c r="BB102" s="164">
        <f>IF(AZ102=2,G102,0)</f>
        <v>0</v>
      </c>
      <c r="BC102" s="164">
        <f>IF(AZ102=3,G102,0)</f>
        <v>0</v>
      </c>
      <c r="BD102" s="164">
        <f>IF(AZ102=4,G102,0)</f>
        <v>0</v>
      </c>
      <c r="BE102" s="164">
        <f>IF(AZ102=5,G102,0)</f>
        <v>0</v>
      </c>
      <c r="CA102" s="197">
        <v>12</v>
      </c>
      <c r="CB102" s="197">
        <v>0</v>
      </c>
      <c r="CZ102" s="164">
        <v>0.29093999999999998</v>
      </c>
    </row>
    <row r="103" spans="1:104" x14ac:dyDescent="0.2">
      <c r="A103" s="206"/>
      <c r="B103" s="207" t="s">
        <v>69</v>
      </c>
      <c r="C103" s="208" t="str">
        <f>CONCATENATE(B99," ",C99)</f>
        <v>93 Dokončovací práce inženýrskách staveb</v>
      </c>
      <c r="D103" s="209"/>
      <c r="E103" s="210"/>
      <c r="F103" s="211"/>
      <c r="G103" s="212">
        <f>SUM(G99:G102)</f>
        <v>0</v>
      </c>
      <c r="O103" s="190">
        <v>4</v>
      </c>
      <c r="BA103" s="213">
        <f>SUM(BA99:BA102)</f>
        <v>0</v>
      </c>
      <c r="BB103" s="213">
        <f>SUM(BB99:BB102)</f>
        <v>0</v>
      </c>
      <c r="BC103" s="213">
        <f>SUM(BC99:BC102)</f>
        <v>0</v>
      </c>
      <c r="BD103" s="213">
        <f>SUM(BD99:BD102)</f>
        <v>0</v>
      </c>
      <c r="BE103" s="213">
        <f>SUM(BE99:BE102)</f>
        <v>0</v>
      </c>
    </row>
    <row r="104" spans="1:104" x14ac:dyDescent="0.2">
      <c r="A104" s="183" t="s">
        <v>66</v>
      </c>
      <c r="B104" s="184" t="s">
        <v>213</v>
      </c>
      <c r="C104" s="185" t="s">
        <v>214</v>
      </c>
      <c r="D104" s="186"/>
      <c r="E104" s="187"/>
      <c r="F104" s="187"/>
      <c r="G104" s="188"/>
      <c r="H104" s="189"/>
      <c r="I104" s="189"/>
      <c r="O104" s="190">
        <v>1</v>
      </c>
    </row>
    <row r="105" spans="1:104" x14ac:dyDescent="0.2">
      <c r="A105" s="191">
        <v>41</v>
      </c>
      <c r="B105" s="192" t="s">
        <v>215</v>
      </c>
      <c r="C105" s="193" t="s">
        <v>216</v>
      </c>
      <c r="D105" s="194" t="s">
        <v>85</v>
      </c>
      <c r="E105" s="195">
        <v>2500</v>
      </c>
      <c r="F105" s="195">
        <v>0</v>
      </c>
      <c r="G105" s="196">
        <f>E105*F105</f>
        <v>0</v>
      </c>
      <c r="O105" s="190">
        <v>2</v>
      </c>
      <c r="AA105" s="164">
        <v>1</v>
      </c>
      <c r="AB105" s="164">
        <v>1</v>
      </c>
      <c r="AC105" s="164">
        <v>1</v>
      </c>
      <c r="AZ105" s="164">
        <v>1</v>
      </c>
      <c r="BA105" s="164">
        <f>IF(AZ105=1,G105,0)</f>
        <v>0</v>
      </c>
      <c r="BB105" s="164">
        <f>IF(AZ105=2,G105,0)</f>
        <v>0</v>
      </c>
      <c r="BC105" s="164">
        <f>IF(AZ105=3,G105,0)</f>
        <v>0</v>
      </c>
      <c r="BD105" s="164">
        <f>IF(AZ105=4,G105,0)</f>
        <v>0</v>
      </c>
      <c r="BE105" s="164">
        <f>IF(AZ105=5,G105,0)</f>
        <v>0</v>
      </c>
      <c r="CA105" s="197">
        <v>1</v>
      </c>
      <c r="CB105" s="197">
        <v>1</v>
      </c>
      <c r="CZ105" s="164">
        <v>0</v>
      </c>
    </row>
    <row r="106" spans="1:104" x14ac:dyDescent="0.2">
      <c r="A106" s="206"/>
      <c r="B106" s="207" t="s">
        <v>69</v>
      </c>
      <c r="C106" s="208" t="str">
        <f>CONCATENATE(B104," ",C104)</f>
        <v>95 Dokončovací konstrukce na pozemních stavbách</v>
      </c>
      <c r="D106" s="209"/>
      <c r="E106" s="210"/>
      <c r="F106" s="211"/>
      <c r="G106" s="212">
        <f>SUM(G104:G105)</f>
        <v>0</v>
      </c>
      <c r="O106" s="190">
        <v>4</v>
      </c>
      <c r="BA106" s="213">
        <f>SUM(BA104:BA105)</f>
        <v>0</v>
      </c>
      <c r="BB106" s="213">
        <f>SUM(BB104:BB105)</f>
        <v>0</v>
      </c>
      <c r="BC106" s="213">
        <f>SUM(BC104:BC105)</f>
        <v>0</v>
      </c>
      <c r="BD106" s="213">
        <f>SUM(BD104:BD105)</f>
        <v>0</v>
      </c>
      <c r="BE106" s="213">
        <f>SUM(BE104:BE105)</f>
        <v>0</v>
      </c>
    </row>
    <row r="107" spans="1:104" x14ac:dyDescent="0.2">
      <c r="A107" s="183" t="s">
        <v>66</v>
      </c>
      <c r="B107" s="184" t="s">
        <v>217</v>
      </c>
      <c r="C107" s="185" t="s">
        <v>218</v>
      </c>
      <c r="D107" s="186"/>
      <c r="E107" s="187"/>
      <c r="F107" s="187"/>
      <c r="G107" s="188"/>
      <c r="H107" s="189"/>
      <c r="I107" s="189"/>
      <c r="O107" s="190">
        <v>1</v>
      </c>
    </row>
    <row r="108" spans="1:104" x14ac:dyDescent="0.2">
      <c r="A108" s="191">
        <v>42</v>
      </c>
      <c r="B108" s="192" t="s">
        <v>219</v>
      </c>
      <c r="C108" s="193" t="s">
        <v>220</v>
      </c>
      <c r="D108" s="194" t="s">
        <v>221</v>
      </c>
      <c r="E108" s="195">
        <v>1952.0173500000001</v>
      </c>
      <c r="F108" s="195">
        <v>0</v>
      </c>
      <c r="G108" s="196">
        <f>E108*F108</f>
        <v>0</v>
      </c>
      <c r="O108" s="190">
        <v>2</v>
      </c>
      <c r="AA108" s="164">
        <v>7</v>
      </c>
      <c r="AB108" s="164">
        <v>1</v>
      </c>
      <c r="AC108" s="164">
        <v>2</v>
      </c>
      <c r="AZ108" s="164">
        <v>1</v>
      </c>
      <c r="BA108" s="164">
        <f>IF(AZ108=1,G108,0)</f>
        <v>0</v>
      </c>
      <c r="BB108" s="164">
        <f>IF(AZ108=2,G108,0)</f>
        <v>0</v>
      </c>
      <c r="BC108" s="164">
        <f>IF(AZ108=3,G108,0)</f>
        <v>0</v>
      </c>
      <c r="BD108" s="164">
        <f>IF(AZ108=4,G108,0)</f>
        <v>0</v>
      </c>
      <c r="BE108" s="164">
        <f>IF(AZ108=5,G108,0)</f>
        <v>0</v>
      </c>
      <c r="CA108" s="197">
        <v>7</v>
      </c>
      <c r="CB108" s="197">
        <v>1</v>
      </c>
      <c r="CZ108" s="164">
        <v>0</v>
      </c>
    </row>
    <row r="109" spans="1:104" x14ac:dyDescent="0.2">
      <c r="A109" s="206"/>
      <c r="B109" s="207" t="s">
        <v>69</v>
      </c>
      <c r="C109" s="208" t="str">
        <f>CONCATENATE(B107," ",C107)</f>
        <v>99 Staveništní přesun hmot</v>
      </c>
      <c r="D109" s="209"/>
      <c r="E109" s="210"/>
      <c r="F109" s="211"/>
      <c r="G109" s="212">
        <f>SUM(G107:G108)</f>
        <v>0</v>
      </c>
      <c r="O109" s="190">
        <v>4</v>
      </c>
      <c r="BA109" s="213">
        <f>SUM(BA107:BA108)</f>
        <v>0</v>
      </c>
      <c r="BB109" s="213">
        <f>SUM(BB107:BB108)</f>
        <v>0</v>
      </c>
      <c r="BC109" s="213">
        <f>SUM(BC107:BC108)</f>
        <v>0</v>
      </c>
      <c r="BD109" s="213">
        <f>SUM(BD107:BD108)</f>
        <v>0</v>
      </c>
      <c r="BE109" s="213">
        <f>SUM(BE107:BE108)</f>
        <v>0</v>
      </c>
    </row>
    <row r="110" spans="1:104" x14ac:dyDescent="0.2">
      <c r="A110" s="183" t="s">
        <v>66</v>
      </c>
      <c r="B110" s="184" t="s">
        <v>222</v>
      </c>
      <c r="C110" s="185" t="s">
        <v>223</v>
      </c>
      <c r="D110" s="186"/>
      <c r="E110" s="187"/>
      <c r="F110" s="187"/>
      <c r="G110" s="188"/>
      <c r="H110" s="189"/>
      <c r="I110" s="189"/>
      <c r="O110" s="190">
        <v>1</v>
      </c>
    </row>
    <row r="111" spans="1:104" x14ac:dyDescent="0.2">
      <c r="A111" s="191">
        <v>43</v>
      </c>
      <c r="B111" s="192" t="s">
        <v>224</v>
      </c>
      <c r="C111" s="193" t="s">
        <v>225</v>
      </c>
      <c r="D111" s="194" t="s">
        <v>81</v>
      </c>
      <c r="E111" s="195">
        <v>1</v>
      </c>
      <c r="F111" s="195">
        <v>0</v>
      </c>
      <c r="G111" s="196">
        <f>E111*F111</f>
        <v>0</v>
      </c>
      <c r="O111" s="190">
        <v>2</v>
      </c>
      <c r="AA111" s="164">
        <v>12</v>
      </c>
      <c r="AB111" s="164">
        <v>0</v>
      </c>
      <c r="AC111" s="164">
        <v>67</v>
      </c>
      <c r="AZ111" s="164">
        <v>2</v>
      </c>
      <c r="BA111" s="164">
        <f>IF(AZ111=1,G111,0)</f>
        <v>0</v>
      </c>
      <c r="BB111" s="164">
        <f>IF(AZ111=2,G111,0)</f>
        <v>0</v>
      </c>
      <c r="BC111" s="164">
        <f>IF(AZ111=3,G111,0)</f>
        <v>0</v>
      </c>
      <c r="BD111" s="164">
        <f>IF(AZ111=4,G111,0)</f>
        <v>0</v>
      </c>
      <c r="BE111" s="164">
        <f>IF(AZ111=5,G111,0)</f>
        <v>0</v>
      </c>
      <c r="CA111" s="197">
        <v>12</v>
      </c>
      <c r="CB111" s="197">
        <v>0</v>
      </c>
      <c r="CZ111" s="164">
        <v>0</v>
      </c>
    </row>
    <row r="112" spans="1:104" x14ac:dyDescent="0.2">
      <c r="A112" s="206"/>
      <c r="B112" s="207" t="s">
        <v>69</v>
      </c>
      <c r="C112" s="208" t="str">
        <f>CONCATENATE(B110," ",C110)</f>
        <v>767 Mobiliář</v>
      </c>
      <c r="D112" s="209"/>
      <c r="E112" s="210"/>
      <c r="F112" s="211"/>
      <c r="G112" s="212">
        <f>SUM(G110:G111)</f>
        <v>0</v>
      </c>
      <c r="O112" s="190">
        <v>4</v>
      </c>
      <c r="BA112" s="213">
        <f>SUM(BA110:BA111)</f>
        <v>0</v>
      </c>
      <c r="BB112" s="213">
        <f>SUM(BB110:BB111)</f>
        <v>0</v>
      </c>
      <c r="BC112" s="213">
        <f>SUM(BC110:BC111)</f>
        <v>0</v>
      </c>
      <c r="BD112" s="213">
        <f>SUM(BD110:BD111)</f>
        <v>0</v>
      </c>
      <c r="BE112" s="213">
        <f>SUM(BE110:BE111)</f>
        <v>0</v>
      </c>
    </row>
    <row r="113" spans="1:104" x14ac:dyDescent="0.2">
      <c r="A113" s="183" t="s">
        <v>66</v>
      </c>
      <c r="B113" s="184" t="s">
        <v>226</v>
      </c>
      <c r="C113" s="185" t="s">
        <v>227</v>
      </c>
      <c r="D113" s="186"/>
      <c r="E113" s="187"/>
      <c r="F113" s="187"/>
      <c r="G113" s="188"/>
      <c r="H113" s="189"/>
      <c r="I113" s="189"/>
      <c r="O113" s="190">
        <v>1</v>
      </c>
    </row>
    <row r="114" spans="1:104" ht="22.5" x14ac:dyDescent="0.2">
      <c r="A114" s="191">
        <v>44</v>
      </c>
      <c r="B114" s="192" t="s">
        <v>228</v>
      </c>
      <c r="C114" s="193" t="s">
        <v>229</v>
      </c>
      <c r="D114" s="194" t="s">
        <v>221</v>
      </c>
      <c r="E114" s="195">
        <v>1.5</v>
      </c>
      <c r="F114" s="195">
        <v>0</v>
      </c>
      <c r="G114" s="196">
        <f>E114*F114</f>
        <v>0</v>
      </c>
      <c r="O114" s="190">
        <v>2</v>
      </c>
      <c r="AA114" s="164">
        <v>1</v>
      </c>
      <c r="AB114" s="164">
        <v>10</v>
      </c>
      <c r="AC114" s="164">
        <v>10</v>
      </c>
      <c r="AZ114" s="164">
        <v>1</v>
      </c>
      <c r="BA114" s="164">
        <f>IF(AZ114=1,G114,0)</f>
        <v>0</v>
      </c>
      <c r="BB114" s="164">
        <f>IF(AZ114=2,G114,0)</f>
        <v>0</v>
      </c>
      <c r="BC114" s="164">
        <f>IF(AZ114=3,G114,0)</f>
        <v>0</v>
      </c>
      <c r="BD114" s="164">
        <f>IF(AZ114=4,G114,0)</f>
        <v>0</v>
      </c>
      <c r="BE114" s="164">
        <f>IF(AZ114=5,G114,0)</f>
        <v>0</v>
      </c>
      <c r="CA114" s="197">
        <v>1</v>
      </c>
      <c r="CB114" s="197">
        <v>10</v>
      </c>
      <c r="CZ114" s="164">
        <v>0</v>
      </c>
    </row>
    <row r="115" spans="1:104" x14ac:dyDescent="0.2">
      <c r="A115" s="191">
        <v>45</v>
      </c>
      <c r="B115" s="192" t="s">
        <v>228</v>
      </c>
      <c r="C115" s="193" t="s">
        <v>230</v>
      </c>
      <c r="D115" s="194" t="s">
        <v>221</v>
      </c>
      <c r="E115" s="195">
        <v>51.98</v>
      </c>
      <c r="F115" s="195">
        <v>0</v>
      </c>
      <c r="G115" s="196">
        <f>E115*F115</f>
        <v>0</v>
      </c>
      <c r="O115" s="190">
        <v>2</v>
      </c>
      <c r="AA115" s="164">
        <v>8</v>
      </c>
      <c r="AB115" s="164">
        <v>0</v>
      </c>
      <c r="AC115" s="164">
        <v>3</v>
      </c>
      <c r="AZ115" s="164">
        <v>1</v>
      </c>
      <c r="BA115" s="164">
        <f>IF(AZ115=1,G115,0)</f>
        <v>0</v>
      </c>
      <c r="BB115" s="164">
        <f>IF(AZ115=2,G115,0)</f>
        <v>0</v>
      </c>
      <c r="BC115" s="164">
        <f>IF(AZ115=3,G115,0)</f>
        <v>0</v>
      </c>
      <c r="BD115" s="164">
        <f>IF(AZ115=4,G115,0)</f>
        <v>0</v>
      </c>
      <c r="BE115" s="164">
        <f>IF(AZ115=5,G115,0)</f>
        <v>0</v>
      </c>
      <c r="CA115" s="197">
        <v>8</v>
      </c>
      <c r="CB115" s="197">
        <v>0</v>
      </c>
      <c r="CZ115" s="164">
        <v>0</v>
      </c>
    </row>
    <row r="116" spans="1:104" x14ac:dyDescent="0.2">
      <c r="A116" s="191">
        <v>46</v>
      </c>
      <c r="B116" s="192" t="s">
        <v>231</v>
      </c>
      <c r="C116" s="193" t="s">
        <v>232</v>
      </c>
      <c r="D116" s="194" t="s">
        <v>221</v>
      </c>
      <c r="E116" s="195">
        <v>415.84</v>
      </c>
      <c r="F116" s="195">
        <v>0</v>
      </c>
      <c r="G116" s="196">
        <f>E116*F116</f>
        <v>0</v>
      </c>
      <c r="O116" s="190">
        <v>2</v>
      </c>
      <c r="AA116" s="164">
        <v>8</v>
      </c>
      <c r="AB116" s="164">
        <v>1</v>
      </c>
      <c r="AC116" s="164">
        <v>3</v>
      </c>
      <c r="AZ116" s="164">
        <v>1</v>
      </c>
      <c r="BA116" s="164">
        <f>IF(AZ116=1,G116,0)</f>
        <v>0</v>
      </c>
      <c r="BB116" s="164">
        <f>IF(AZ116=2,G116,0)</f>
        <v>0</v>
      </c>
      <c r="BC116" s="164">
        <f>IF(AZ116=3,G116,0)</f>
        <v>0</v>
      </c>
      <c r="BD116" s="164">
        <f>IF(AZ116=4,G116,0)</f>
        <v>0</v>
      </c>
      <c r="BE116" s="164">
        <f>IF(AZ116=5,G116,0)</f>
        <v>0</v>
      </c>
      <c r="CA116" s="197">
        <v>8</v>
      </c>
      <c r="CB116" s="197">
        <v>1</v>
      </c>
      <c r="CZ116" s="164">
        <v>0</v>
      </c>
    </row>
    <row r="117" spans="1:104" x14ac:dyDescent="0.2">
      <c r="A117" s="191">
        <v>47</v>
      </c>
      <c r="B117" s="192" t="s">
        <v>233</v>
      </c>
      <c r="C117" s="193" t="s">
        <v>234</v>
      </c>
      <c r="D117" s="194" t="s">
        <v>221</v>
      </c>
      <c r="E117" s="195">
        <v>51.98</v>
      </c>
      <c r="F117" s="195">
        <v>0</v>
      </c>
      <c r="G117" s="196">
        <f>E117*F117</f>
        <v>0</v>
      </c>
      <c r="O117" s="190">
        <v>2</v>
      </c>
      <c r="AA117" s="164">
        <v>8</v>
      </c>
      <c r="AB117" s="164">
        <v>0</v>
      </c>
      <c r="AC117" s="164">
        <v>3</v>
      </c>
      <c r="AZ117" s="164">
        <v>1</v>
      </c>
      <c r="BA117" s="164">
        <f>IF(AZ117=1,G117,0)</f>
        <v>0</v>
      </c>
      <c r="BB117" s="164">
        <f>IF(AZ117=2,G117,0)</f>
        <v>0</v>
      </c>
      <c r="BC117" s="164">
        <f>IF(AZ117=3,G117,0)</f>
        <v>0</v>
      </c>
      <c r="BD117" s="164">
        <f>IF(AZ117=4,G117,0)</f>
        <v>0</v>
      </c>
      <c r="BE117" s="164">
        <f>IF(AZ117=5,G117,0)</f>
        <v>0</v>
      </c>
      <c r="CA117" s="197">
        <v>8</v>
      </c>
      <c r="CB117" s="197">
        <v>0</v>
      </c>
      <c r="CZ117" s="164">
        <v>0</v>
      </c>
    </row>
    <row r="118" spans="1:104" x14ac:dyDescent="0.2">
      <c r="A118" s="191">
        <v>48</v>
      </c>
      <c r="B118" s="192" t="s">
        <v>235</v>
      </c>
      <c r="C118" s="193" t="s">
        <v>236</v>
      </c>
      <c r="D118" s="194" t="s">
        <v>221</v>
      </c>
      <c r="E118" s="195">
        <v>51.98</v>
      </c>
      <c r="F118" s="195">
        <v>0</v>
      </c>
      <c r="G118" s="196">
        <f>E118*F118</f>
        <v>0</v>
      </c>
      <c r="O118" s="190">
        <v>2</v>
      </c>
      <c r="AA118" s="164">
        <v>8</v>
      </c>
      <c r="AB118" s="164">
        <v>0</v>
      </c>
      <c r="AC118" s="164">
        <v>3</v>
      </c>
      <c r="AZ118" s="164">
        <v>1</v>
      </c>
      <c r="BA118" s="164">
        <f>IF(AZ118=1,G118,0)</f>
        <v>0</v>
      </c>
      <c r="BB118" s="164">
        <f>IF(AZ118=2,G118,0)</f>
        <v>0</v>
      </c>
      <c r="BC118" s="164">
        <f>IF(AZ118=3,G118,0)</f>
        <v>0</v>
      </c>
      <c r="BD118" s="164">
        <f>IF(AZ118=4,G118,0)</f>
        <v>0</v>
      </c>
      <c r="BE118" s="164">
        <f>IF(AZ118=5,G118,0)</f>
        <v>0</v>
      </c>
      <c r="CA118" s="197">
        <v>8</v>
      </c>
      <c r="CB118" s="197">
        <v>0</v>
      </c>
      <c r="CZ118" s="164">
        <v>0</v>
      </c>
    </row>
    <row r="119" spans="1:104" x14ac:dyDescent="0.2">
      <c r="A119" s="206"/>
      <c r="B119" s="207" t="s">
        <v>69</v>
      </c>
      <c r="C119" s="208" t="str">
        <f>CONCATENATE(B113," ",C113)</f>
        <v>D96 Přesuny suti a vybouraných hmot</v>
      </c>
      <c r="D119" s="209"/>
      <c r="E119" s="210"/>
      <c r="F119" s="211"/>
      <c r="G119" s="212">
        <f>SUM(G113:G118)</f>
        <v>0</v>
      </c>
      <c r="O119" s="190">
        <v>4</v>
      </c>
      <c r="BA119" s="213">
        <f>SUM(BA113:BA118)</f>
        <v>0</v>
      </c>
      <c r="BB119" s="213">
        <f>SUM(BB113:BB118)</f>
        <v>0</v>
      </c>
      <c r="BC119" s="213">
        <f>SUM(BC113:BC118)</f>
        <v>0</v>
      </c>
      <c r="BD119" s="213">
        <f>SUM(BD113:BD118)</f>
        <v>0</v>
      </c>
      <c r="BE119" s="213">
        <f>SUM(BE113:BE118)</f>
        <v>0</v>
      </c>
    </row>
    <row r="120" spans="1:104" x14ac:dyDescent="0.2">
      <c r="E120" s="164"/>
    </row>
    <row r="121" spans="1:104" x14ac:dyDescent="0.2">
      <c r="E121" s="164"/>
    </row>
    <row r="122" spans="1:104" x14ac:dyDescent="0.2">
      <c r="E122" s="164"/>
    </row>
    <row r="123" spans="1:104" x14ac:dyDescent="0.2">
      <c r="E123" s="164"/>
    </row>
    <row r="124" spans="1:104" x14ac:dyDescent="0.2">
      <c r="E124" s="164"/>
    </row>
    <row r="125" spans="1:104" x14ac:dyDescent="0.2">
      <c r="E125" s="164"/>
    </row>
    <row r="126" spans="1:104" x14ac:dyDescent="0.2">
      <c r="E126" s="164"/>
    </row>
    <row r="127" spans="1:104" x14ac:dyDescent="0.2">
      <c r="E127" s="164"/>
    </row>
    <row r="128" spans="1:104" x14ac:dyDescent="0.2">
      <c r="E128" s="164"/>
    </row>
    <row r="129" spans="1:7" x14ac:dyDescent="0.2">
      <c r="E129" s="164"/>
    </row>
    <row r="130" spans="1:7" x14ac:dyDescent="0.2">
      <c r="E130" s="164"/>
    </row>
    <row r="131" spans="1:7" x14ac:dyDescent="0.2">
      <c r="E131" s="164"/>
    </row>
    <row r="132" spans="1:7" x14ac:dyDescent="0.2">
      <c r="E132" s="164"/>
    </row>
    <row r="133" spans="1:7" x14ac:dyDescent="0.2">
      <c r="E133" s="164"/>
    </row>
    <row r="134" spans="1:7" x14ac:dyDescent="0.2">
      <c r="E134" s="164"/>
    </row>
    <row r="135" spans="1:7" x14ac:dyDescent="0.2">
      <c r="E135" s="164"/>
    </row>
    <row r="136" spans="1:7" x14ac:dyDescent="0.2">
      <c r="E136" s="164"/>
    </row>
    <row r="137" spans="1:7" x14ac:dyDescent="0.2">
      <c r="E137" s="164"/>
    </row>
    <row r="138" spans="1:7" x14ac:dyDescent="0.2">
      <c r="E138" s="164"/>
    </row>
    <row r="139" spans="1:7" x14ac:dyDescent="0.2">
      <c r="E139" s="164"/>
    </row>
    <row r="140" spans="1:7" x14ac:dyDescent="0.2">
      <c r="E140" s="164"/>
    </row>
    <row r="141" spans="1:7" x14ac:dyDescent="0.2">
      <c r="E141" s="164"/>
    </row>
    <row r="142" spans="1:7" x14ac:dyDescent="0.2">
      <c r="E142" s="164"/>
    </row>
    <row r="143" spans="1:7" x14ac:dyDescent="0.2">
      <c r="A143" s="214"/>
      <c r="B143" s="214"/>
      <c r="C143" s="214"/>
      <c r="D143" s="214"/>
      <c r="E143" s="214"/>
      <c r="F143" s="214"/>
      <c r="G143" s="214"/>
    </row>
    <row r="144" spans="1:7" x14ac:dyDescent="0.2">
      <c r="A144" s="214"/>
      <c r="B144" s="214"/>
      <c r="C144" s="214"/>
      <c r="D144" s="214"/>
      <c r="E144" s="214"/>
      <c r="F144" s="214"/>
      <c r="G144" s="214"/>
    </row>
    <row r="145" spans="1:7" x14ac:dyDescent="0.2">
      <c r="A145" s="214"/>
      <c r="B145" s="214"/>
      <c r="C145" s="214"/>
      <c r="D145" s="214"/>
      <c r="E145" s="214"/>
      <c r="F145" s="214"/>
      <c r="G145" s="214"/>
    </row>
    <row r="146" spans="1:7" x14ac:dyDescent="0.2">
      <c r="A146" s="214"/>
      <c r="B146" s="214"/>
      <c r="C146" s="214"/>
      <c r="D146" s="214"/>
      <c r="E146" s="214"/>
      <c r="F146" s="214"/>
      <c r="G146" s="214"/>
    </row>
    <row r="147" spans="1:7" x14ac:dyDescent="0.2">
      <c r="E147" s="164"/>
    </row>
    <row r="148" spans="1:7" x14ac:dyDescent="0.2">
      <c r="E148" s="164"/>
    </row>
    <row r="149" spans="1:7" x14ac:dyDescent="0.2">
      <c r="E149" s="164"/>
    </row>
    <row r="150" spans="1:7" x14ac:dyDescent="0.2">
      <c r="E150" s="164"/>
    </row>
    <row r="151" spans="1:7" x14ac:dyDescent="0.2">
      <c r="E151" s="164"/>
    </row>
    <row r="152" spans="1:7" x14ac:dyDescent="0.2">
      <c r="E152" s="164"/>
    </row>
    <row r="153" spans="1:7" x14ac:dyDescent="0.2">
      <c r="E153" s="164"/>
    </row>
    <row r="154" spans="1:7" x14ac:dyDescent="0.2">
      <c r="E154" s="164"/>
    </row>
    <row r="155" spans="1:7" x14ac:dyDescent="0.2">
      <c r="E155" s="164"/>
    </row>
    <row r="156" spans="1:7" x14ac:dyDescent="0.2">
      <c r="E156" s="164"/>
    </row>
    <row r="157" spans="1:7" x14ac:dyDescent="0.2">
      <c r="E157" s="164"/>
    </row>
    <row r="158" spans="1:7" x14ac:dyDescent="0.2">
      <c r="E158" s="164"/>
    </row>
    <row r="159" spans="1:7" x14ac:dyDescent="0.2">
      <c r="E159" s="164"/>
    </row>
    <row r="160" spans="1:7" x14ac:dyDescent="0.2">
      <c r="E160" s="164"/>
    </row>
    <row r="161" spans="5:5" x14ac:dyDescent="0.2">
      <c r="E161" s="164"/>
    </row>
    <row r="162" spans="5:5" x14ac:dyDescent="0.2">
      <c r="E162" s="164"/>
    </row>
    <row r="163" spans="5:5" x14ac:dyDescent="0.2">
      <c r="E163" s="164"/>
    </row>
    <row r="164" spans="5:5" x14ac:dyDescent="0.2">
      <c r="E164" s="164"/>
    </row>
    <row r="165" spans="5:5" x14ac:dyDescent="0.2">
      <c r="E165" s="164"/>
    </row>
    <row r="166" spans="5:5" x14ac:dyDescent="0.2">
      <c r="E166" s="164"/>
    </row>
    <row r="167" spans="5:5" x14ac:dyDescent="0.2">
      <c r="E167" s="164"/>
    </row>
    <row r="168" spans="5:5" x14ac:dyDescent="0.2">
      <c r="E168" s="164"/>
    </row>
    <row r="169" spans="5:5" x14ac:dyDescent="0.2">
      <c r="E169" s="164"/>
    </row>
    <row r="170" spans="5:5" x14ac:dyDescent="0.2">
      <c r="E170" s="164"/>
    </row>
    <row r="171" spans="5:5" x14ac:dyDescent="0.2">
      <c r="E171" s="164"/>
    </row>
    <row r="172" spans="5:5" x14ac:dyDescent="0.2">
      <c r="E172" s="164"/>
    </row>
    <row r="173" spans="5:5" x14ac:dyDescent="0.2">
      <c r="E173" s="164"/>
    </row>
    <row r="174" spans="5:5" x14ac:dyDescent="0.2">
      <c r="E174" s="164"/>
    </row>
    <row r="175" spans="5:5" x14ac:dyDescent="0.2">
      <c r="E175" s="164"/>
    </row>
    <row r="176" spans="5:5" x14ac:dyDescent="0.2">
      <c r="E176" s="164"/>
    </row>
    <row r="177" spans="1:7" x14ac:dyDescent="0.2">
      <c r="E177" s="164"/>
    </row>
    <row r="178" spans="1:7" x14ac:dyDescent="0.2">
      <c r="A178" s="215"/>
      <c r="B178" s="215"/>
    </row>
    <row r="179" spans="1:7" x14ac:dyDescent="0.2">
      <c r="A179" s="214"/>
      <c r="B179" s="214"/>
      <c r="C179" s="217"/>
      <c r="D179" s="217"/>
      <c r="E179" s="218"/>
      <c r="F179" s="217"/>
      <c r="G179" s="219"/>
    </row>
    <row r="180" spans="1:7" x14ac:dyDescent="0.2">
      <c r="A180" s="220"/>
      <c r="B180" s="220"/>
      <c r="C180" s="214"/>
      <c r="D180" s="214"/>
      <c r="E180" s="221"/>
      <c r="F180" s="214"/>
      <c r="G180" s="214"/>
    </row>
    <row r="181" spans="1:7" x14ac:dyDescent="0.2">
      <c r="A181" s="214"/>
      <c r="B181" s="214"/>
      <c r="C181" s="214"/>
      <c r="D181" s="214"/>
      <c r="E181" s="221"/>
      <c r="F181" s="214"/>
      <c r="G181" s="214"/>
    </row>
    <row r="182" spans="1:7" x14ac:dyDescent="0.2">
      <c r="A182" s="214"/>
      <c r="B182" s="214"/>
      <c r="C182" s="214"/>
      <c r="D182" s="214"/>
      <c r="E182" s="221"/>
      <c r="F182" s="214"/>
      <c r="G182" s="214"/>
    </row>
    <row r="183" spans="1:7" x14ac:dyDescent="0.2">
      <c r="A183" s="214"/>
      <c r="B183" s="214"/>
      <c r="C183" s="214"/>
      <c r="D183" s="214"/>
      <c r="E183" s="221"/>
      <c r="F183" s="214"/>
      <c r="G183" s="214"/>
    </row>
    <row r="184" spans="1:7" x14ac:dyDescent="0.2">
      <c r="A184" s="214"/>
      <c r="B184" s="214"/>
      <c r="C184" s="214"/>
      <c r="D184" s="214"/>
      <c r="E184" s="221"/>
      <c r="F184" s="214"/>
      <c r="G184" s="214"/>
    </row>
    <row r="185" spans="1:7" x14ac:dyDescent="0.2">
      <c r="A185" s="214"/>
      <c r="B185" s="214"/>
      <c r="C185" s="214"/>
      <c r="D185" s="214"/>
      <c r="E185" s="221"/>
      <c r="F185" s="214"/>
      <c r="G185" s="214"/>
    </row>
    <row r="186" spans="1:7" x14ac:dyDescent="0.2">
      <c r="A186" s="214"/>
      <c r="B186" s="214"/>
      <c r="C186" s="214"/>
      <c r="D186" s="214"/>
      <c r="E186" s="221"/>
      <c r="F186" s="214"/>
      <c r="G186" s="214"/>
    </row>
    <row r="187" spans="1:7" x14ac:dyDescent="0.2">
      <c r="A187" s="214"/>
      <c r="B187" s="214"/>
      <c r="C187" s="214"/>
      <c r="D187" s="214"/>
      <c r="E187" s="221"/>
      <c r="F187" s="214"/>
      <c r="G187" s="214"/>
    </row>
    <row r="188" spans="1:7" x14ac:dyDescent="0.2">
      <c r="A188" s="214"/>
      <c r="B188" s="214"/>
      <c r="C188" s="214"/>
      <c r="D188" s="214"/>
      <c r="E188" s="221"/>
      <c r="F188" s="214"/>
      <c r="G188" s="214"/>
    </row>
    <row r="189" spans="1:7" x14ac:dyDescent="0.2">
      <c r="A189" s="214"/>
      <c r="B189" s="214"/>
      <c r="C189" s="214"/>
      <c r="D189" s="214"/>
      <c r="E189" s="221"/>
      <c r="F189" s="214"/>
      <c r="G189" s="214"/>
    </row>
    <row r="190" spans="1:7" x14ac:dyDescent="0.2">
      <c r="A190" s="214"/>
      <c r="B190" s="214"/>
      <c r="C190" s="214"/>
      <c r="D190" s="214"/>
      <c r="E190" s="221"/>
      <c r="F190" s="214"/>
      <c r="G190" s="214"/>
    </row>
    <row r="191" spans="1:7" x14ac:dyDescent="0.2">
      <c r="A191" s="214"/>
      <c r="B191" s="214"/>
      <c r="C191" s="214"/>
      <c r="D191" s="214"/>
      <c r="E191" s="221"/>
      <c r="F191" s="214"/>
      <c r="G191" s="214"/>
    </row>
    <row r="192" spans="1:7" x14ac:dyDescent="0.2">
      <c r="A192" s="214"/>
      <c r="B192" s="214"/>
      <c r="C192" s="214"/>
      <c r="D192" s="214"/>
      <c r="E192" s="221"/>
      <c r="F192" s="214"/>
      <c r="G192" s="214"/>
    </row>
  </sheetData>
  <mergeCells count="47">
    <mergeCell ref="C101:D101"/>
    <mergeCell ref="C84:D84"/>
    <mergeCell ref="C86:D86"/>
    <mergeCell ref="C90:D90"/>
    <mergeCell ref="C91:D91"/>
    <mergeCell ref="C93:D93"/>
    <mergeCell ref="C95:D95"/>
    <mergeCell ref="C97:D97"/>
    <mergeCell ref="C74:D74"/>
    <mergeCell ref="C76:D76"/>
    <mergeCell ref="C77:D77"/>
    <mergeCell ref="C79:D79"/>
    <mergeCell ref="C81:D81"/>
    <mergeCell ref="C83:D83"/>
    <mergeCell ref="C65:D65"/>
    <mergeCell ref="C67:D67"/>
    <mergeCell ref="C68:D68"/>
    <mergeCell ref="C70:D70"/>
    <mergeCell ref="C71:D71"/>
    <mergeCell ref="C73:D73"/>
    <mergeCell ref="C55:D55"/>
    <mergeCell ref="C57:D57"/>
    <mergeCell ref="C59:D59"/>
    <mergeCell ref="C60:D60"/>
    <mergeCell ref="C62:D62"/>
    <mergeCell ref="C64:D64"/>
    <mergeCell ref="C30:D30"/>
    <mergeCell ref="C32:D32"/>
    <mergeCell ref="C34:D34"/>
    <mergeCell ref="C37:D37"/>
    <mergeCell ref="C42:D42"/>
    <mergeCell ref="C44:D44"/>
    <mergeCell ref="C46:D46"/>
    <mergeCell ref="C48:D48"/>
    <mergeCell ref="C13:D13"/>
    <mergeCell ref="C15:D15"/>
    <mergeCell ref="C17:D17"/>
    <mergeCell ref="C19:D19"/>
    <mergeCell ref="C20:D20"/>
    <mergeCell ref="C22:D22"/>
    <mergeCell ref="C24:D24"/>
    <mergeCell ref="C26:D26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2020-06-29T16:18:57Z</dcterms:created>
  <dcterms:modified xsi:type="dcterms:W3CDTF">2020-06-29T16:21:55Z</dcterms:modified>
</cp:coreProperties>
</file>